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2" activeTab="2"/>
  </bookViews>
  <sheets>
    <sheet name="Минздрав август-сентябрь 2025" sheetId="7" r:id="rId1"/>
    <sheet name="Минздрав сентябрь-октябрь" sheetId="9" r:id="rId2"/>
    <sheet name="Минздрав декабрь-январь 2026" sheetId="12" r:id="rId3"/>
  </sheets>
  <definedNames>
    <definedName name="_xlnm.Print_Area" localSheetId="2">'Минздрав декабрь-январь 2026'!$A$1:$M$33</definedName>
  </definedNames>
  <calcPr calcId="124519"/>
</workbook>
</file>

<file path=xl/calcChain.xml><?xml version="1.0" encoding="utf-8"?>
<calcChain xmlns="http://schemas.openxmlformats.org/spreadsheetml/2006/main">
  <c r="H29" i="12"/>
  <c r="H11"/>
  <c r="H2"/>
  <c r="I10"/>
  <c r="I8"/>
  <c r="H33" l="1"/>
  <c r="J30"/>
  <c r="H30"/>
  <c r="J26"/>
  <c r="H26"/>
  <c r="J23"/>
  <c r="H23"/>
  <c r="K22"/>
  <c r="J20" s="1"/>
  <c r="H20"/>
  <c r="J17"/>
  <c r="H17"/>
  <c r="J14"/>
  <c r="H14"/>
  <c r="J11"/>
  <c r="K10"/>
  <c r="K9"/>
  <c r="J6"/>
  <c r="H6"/>
  <c r="J4"/>
  <c r="H4"/>
  <c r="J2"/>
  <c r="J8" l="1"/>
  <c r="H8"/>
  <c r="G11" i="9" l="1"/>
  <c r="G29"/>
  <c r="G14" l="1"/>
  <c r="G6" l="1"/>
  <c r="G2"/>
  <c r="G8" l="1"/>
  <c r="G33"/>
  <c r="G32"/>
  <c r="I29"/>
  <c r="I26"/>
  <c r="G26"/>
  <c r="I23"/>
  <c r="G23"/>
  <c r="J22"/>
  <c r="I20" s="1"/>
  <c r="G20"/>
  <c r="I17"/>
  <c r="G17"/>
  <c r="I14"/>
  <c r="I11"/>
  <c r="J10"/>
  <c r="J9"/>
  <c r="I8" s="1"/>
  <c r="I6"/>
  <c r="I4"/>
  <c r="G4"/>
  <c r="I2"/>
  <c r="G32" i="7"/>
  <c r="G33"/>
  <c r="G4" l="1"/>
  <c r="I4"/>
  <c r="G11"/>
  <c r="I29"/>
  <c r="G29"/>
  <c r="I26"/>
  <c r="G26"/>
  <c r="I23"/>
  <c r="G23"/>
  <c r="J22"/>
  <c r="I20" s="1"/>
  <c r="H22"/>
  <c r="G20" s="1"/>
  <c r="I17"/>
  <c r="G17"/>
  <c r="I14"/>
  <c r="G14"/>
  <c r="I11"/>
  <c r="J10"/>
  <c r="H10"/>
  <c r="J9"/>
  <c r="H8"/>
  <c r="I6"/>
  <c r="G6"/>
  <c r="I2"/>
  <c r="G2"/>
  <c r="G8" l="1"/>
  <c r="I8"/>
</calcChain>
</file>

<file path=xl/comments1.xml><?xml version="1.0" encoding="utf-8"?>
<comments xmlns="http://schemas.openxmlformats.org/spreadsheetml/2006/main">
  <authors>
    <author>Автор</author>
  </authors>
  <commentLis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округ. В УСОИ 50,3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округ. В УСОИ 50,3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J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округ. В УСОИ 50,3
</t>
        </r>
      </text>
    </comment>
  </commentList>
</comments>
</file>

<file path=xl/sharedStrings.xml><?xml version="1.0" encoding="utf-8"?>
<sst xmlns="http://schemas.openxmlformats.org/spreadsheetml/2006/main" count="311" uniqueCount="141">
  <si>
    <t>Наименование показателя</t>
  </si>
  <si>
    <t>Методика формирования</t>
  </si>
  <si>
    <t>№</t>
  </si>
  <si>
    <t>Наименование проекта</t>
  </si>
  <si>
    <t>Проект «Модернизация первичного звена здравоохранения Российской Федерации»
национального проекта «Продолжительная и активная жизнь» на период
2025 – 2030 г.г.</t>
  </si>
  <si>
    <t>1.3. «Доля лиц с хроническими неинфекционными заболеваниями, состоящих на диспансерном наблюдении на участке врача - терапевта, получивших в отчетном периоде медицинские услуги в рамках диспансерного наблюдения, от всех пациентов с хроническими неинфекционными заболеваниями, состоящих на диспансерном наблюдении на участке врача - терапевта»</t>
  </si>
  <si>
    <t>Федеральный проект «Борьба с сахарным диабетом»</t>
  </si>
  <si>
    <t>Федеральный проект «Охрана материнства и детства», входящего в национальный проект «Семья»</t>
  </si>
  <si>
    <t>Федеральный
проект «Оптимальная для восстановления здоровья медицинская
реабилитация»</t>
  </si>
  <si>
    <t>1.3. Доля лиц, прошедших обследование в соответствии с индивидуальным планом ведения в рамках диспансерного наблюдения, из числа онкологических больных, завершивших лечение</t>
  </si>
  <si>
    <t>Федеральный проект «Борьба с сердечно-сосудистыми заболеваниями»,</t>
  </si>
  <si>
    <t>1.6. «Доля пациентов с инфарктом мозга, которым выполнена тромбэкстракция, от
всех пациентов с инфарктом мозга, выбывших из стационара»</t>
  </si>
  <si>
    <t>Знаменатель: Квчл – число лиц с хроническими неинфекционными заболеваниями, состоящих на диспансерном наблюдении на участке врача – терапевта2, человек (на конец отчетного месяца/года).</t>
  </si>
  <si>
    <t>Czr – число лиц репродуктивного возраста (18–49 лет), осмотренных с целью оценки репродуктивного здоровья, в отчетном периоде, человек (ОМС- профмероприятия)</t>
  </si>
  <si>
    <t>C – число пациентов с ЗНО, завершивших лечение, состоящих под диспансерным наблюдением и нуждающихся в комплексном посещении
в целях осуществления диспансерного наблюдения в отчетном периоде, человек (компонент 2)</t>
  </si>
  <si>
    <t>Федеральный проект «Борьба с онкологическими заболеваниями»</t>
  </si>
  <si>
    <t>_xD835_ИМТ – число взрослых (18 лет и более) пациентов, которым в отчетном периоде выполнена тромбэкстракция по поводу инфаркта мозга, человек</t>
  </si>
  <si>
    <t>_xD835_ИМв – число взрослых (18 лет и более) пациентов в отчетном периоде, проходивших лечение в стационарных условиях по поводу инфаркта мозга, человек</t>
  </si>
  <si>
    <t>Федеральный проект «Модернизация первичного звена здравоохранения Российской Федерации»</t>
  </si>
  <si>
    <t>Методика оценки удовлетворенности населения медицинской помощью и самооценки состояния здоровья населения</t>
  </si>
  <si>
    <t>Федеральный проект «Борьба с гепатитом С и минимизация рисков
распространения данного заболевания»</t>
  </si>
  <si>
    <t>1.5. "Охват скринингом на наличие антител к вирусному гепатиту С у граждан в возрасте 25 лет и старше"</t>
  </si>
  <si>
    <t>N-число лиц, в возрасте 25 лет и старше, которым в отчетном году проведены скрининговые исследования для определения суммарных антител к вирусу гепатита С, на 31 декабря отчетного года, чел.</t>
  </si>
  <si>
    <t>B - число респондентов, в ходе опроса выбравших ответы "По большей части удовлетворен" и "Абсолютно удовлетворен" на вопрос "Оцените, насколько в целом Вы удовлетворены медицинской помощью?" согласно вопроснику "Удовлетворенность населения медицинской помощью" за отчетный период (человек);</t>
  </si>
  <si>
    <t>C - общее число респондентов, ответивших на вопрос "Оцените, насколько в целом Вы удовлетворены медицинской помощью?" согласно вопроснику "Удовлетворенность населения медицинской помощью" за отчетный период (человек).</t>
  </si>
  <si>
    <t>Доля</t>
  </si>
  <si>
    <t xml:space="preserve">В 2025 г.-7,52 </t>
  </si>
  <si>
    <t>Сведения о пациентах с хроническим вирусным гепатитом С в условиях дневного стациона, которые обеспечены полным курсом противовирусной терапии (чел.)</t>
  </si>
  <si>
    <t>август (10,8)</t>
  </si>
  <si>
    <t>август (40,6)</t>
  </si>
  <si>
    <t>август (20,0)</t>
  </si>
  <si>
    <t>август (2,7)</t>
  </si>
  <si>
    <t>август (46,7)</t>
  </si>
  <si>
    <t>_xD835_ИМВ – число взрослых (18 лет и более) пациентов в отчетном периоде, проходивших лечение в стационарных условиях по поводу инфаркта миокарда, человек</t>
  </si>
  <si>
    <t>август (1,8)</t>
  </si>
  <si>
    <t>август (56,2)</t>
  </si>
  <si>
    <t>август (5)</t>
  </si>
  <si>
    <t>ОНМКУ – число взрослых (18 лет и более) пациентов в отчетном периоде, причиной смерти которых в стационарных условиях является острое нарушение мозгового кровообращения, чел.</t>
  </si>
  <si>
    <t>ОНМКВ – число взрослых (18 лет и более) пациентов в отчетном периоде, проходивших лечение в стационарных условиях по поводу острого нарушения мозгового кровообращения, чел. (Инцидент9-П15)</t>
  </si>
  <si>
    <t xml:space="preserve">В 2025 г. - 55,0  </t>
  </si>
  <si>
    <t>В 2025 г. - 16,2</t>
  </si>
  <si>
    <t>В 2025 г. - 32,0</t>
  </si>
  <si>
    <t>В 2025 г. - 4,0</t>
  </si>
  <si>
    <t>В 2025 г. - 70,0</t>
  </si>
  <si>
    <t>В 2025 г. - 14,3</t>
  </si>
  <si>
    <t>В 2025 г. - 6,5</t>
  </si>
  <si>
    <t>В 2025 г. - 2,2</t>
  </si>
  <si>
    <t>ИМУ – число взрослых (18 лет и более) пациентов в отчетном периоде, причиной смерти которых в стационарных условиях является инфаркт миокарда, человек</t>
  </si>
  <si>
    <t>август (6,5)</t>
  </si>
  <si>
    <t>В 2025 г. - 56,5</t>
  </si>
  <si>
    <t>В 2025 г. - 5,1</t>
  </si>
  <si>
    <t>1.1. «Охват граждан репродуктивного возраста (18–49 лет) диспансеризацией с целью оценки репродуктивного здоровья»</t>
  </si>
  <si>
    <t>август (14,32)</t>
  </si>
  <si>
    <t>F – число лиц, застрахованных по обязательному медицинскому страхованию, получивших медицинскую помощь по медицинской реабилитации на конец отчетного месяца в отчетном году, чел</t>
  </si>
  <si>
    <t>1.2. «Доля пациентов, обученных в школе для пациентов с сахарным диабетом от общего числа пациентов с сахарным диабетом 1 и 2 типов за отчетный год»</t>
  </si>
  <si>
    <t>август (3)</t>
  </si>
  <si>
    <t>сентябрь (40,6)</t>
  </si>
  <si>
    <t>Факты сентябрь</t>
  </si>
  <si>
    <t>сентябрь (52,5)</t>
  </si>
  <si>
    <t>сентябрь (56,0)</t>
  </si>
  <si>
    <t>Ns- среднегодовая численость населения, в возрасте 25 лет и старше, по данным Росстата, на 31 декабря отчетного года, чел. ( застрахованные лица по данным 8 формы)</t>
  </si>
  <si>
    <t>Плановые годовые значения</t>
  </si>
  <si>
    <t>Плановые значения периода</t>
  </si>
  <si>
    <t>Фактические значения (абс)</t>
  </si>
  <si>
    <t>Фактические значения (доля)</t>
  </si>
  <si>
    <r>
      <t>Числитель: Кчл – число лиц с хроническими неинфекционными заболеваниями, получивших в отчетном периоде медицинские услуги в рамках диспансерного наблюдения на участке врача – терапевта1, человек (нарастающим итогом с 1 января отчетного года по конец отчетного периода)</t>
    </r>
    <r>
      <rPr>
        <b/>
        <sz val="9"/>
        <color theme="1"/>
        <rFont val="Times New Roman"/>
        <family val="1"/>
        <charset val="204"/>
      </rPr>
      <t xml:space="preserve"> (ДН-Терапевт: УСОИ срок до 25 числа)</t>
    </r>
  </si>
  <si>
    <r>
      <t xml:space="preserve">Числитель: _xD835_Шк – число лиц в отчетном периоде с сахарным диабетом 1 или 2 типа, прошедших групповое терапевтическое обучение по структурированной программе для пациентов с сахарным диабетом, человек </t>
    </r>
    <r>
      <rPr>
        <b/>
        <sz val="9"/>
        <color theme="1"/>
        <rFont val="Times New Roman"/>
        <family val="1"/>
        <charset val="204"/>
      </rPr>
      <t>(Отчет экономисты-Школы для больн. сах.диабетом)</t>
    </r>
  </si>
  <si>
    <r>
      <t xml:space="preserve">Знаменатель: _xD835_СД – число лиц в отчетном периоде с сахарным диабетом 1 или 2 типа, человек Отчетным периодом является период с 1 января отчетного года по последнее число отчетного месяца включительно. </t>
    </r>
    <r>
      <rPr>
        <b/>
        <sz val="9"/>
        <color theme="1"/>
        <rFont val="Times New Roman"/>
        <family val="1"/>
        <charset val="204"/>
      </rPr>
      <t>(И9)</t>
    </r>
  </si>
  <si>
    <r>
      <t xml:space="preserve">Cozr – общее число лиц репродуктивного возраста (18–49 лет), подлежащих осмотрам с целью оценки репродуктивного здоровья, в отчетном году, чел. </t>
    </r>
    <r>
      <rPr>
        <b/>
        <sz val="9"/>
        <color theme="1"/>
        <rFont val="Times New Roman"/>
        <family val="1"/>
        <charset val="204"/>
      </rPr>
      <t xml:space="preserve">(8 форма экономисты) </t>
    </r>
  </si>
  <si>
    <r>
      <t xml:space="preserve">1.1. «Увеличено число лиц, получивших </t>
    </r>
    <r>
      <rPr>
        <b/>
        <u/>
        <sz val="9"/>
        <color theme="1"/>
        <rFont val="Times New Roman"/>
        <family val="1"/>
        <charset val="204"/>
      </rPr>
      <t>медицинскую помощь по медицинской
реабилитации</t>
    </r>
    <r>
      <rPr>
        <sz val="9"/>
        <color theme="1"/>
        <rFont val="Times New Roman"/>
        <family val="1"/>
        <charset val="204"/>
      </rPr>
      <t xml:space="preserve">» </t>
    </r>
  </si>
  <si>
    <r>
      <t xml:space="preserve">P – число лиц, застрахованных по обязательному медицинскому страхованию, получивших медицинскую помощь по медицинской реабилитации за период, </t>
    </r>
    <r>
      <rPr>
        <b/>
        <u/>
        <sz val="9"/>
        <color theme="1"/>
        <rFont val="Times New Roman"/>
        <family val="1"/>
        <charset val="204"/>
      </rPr>
      <t>аналогичный отчетному, в базовом году, чел</t>
    </r>
  </si>
  <si>
    <r>
      <t xml:space="preserve">B – число пациентов с ЗНО, завершивших лечение, прошедших в течение отчетного периода комплексное посещение с целью диспансерного наблюдения (в рамках третичной профилактики ЗНО), человек (компонент 1) </t>
    </r>
    <r>
      <rPr>
        <b/>
        <u/>
        <sz val="9"/>
        <color theme="1"/>
        <rFont val="Times New Roman"/>
        <family val="1"/>
        <charset val="204"/>
      </rPr>
      <t>(Отчет ОНКО 2025 ПД: УСОИ)</t>
    </r>
  </si>
  <si>
    <r>
      <t>1.2. «Больничная летальность от острого нарушения</t>
    </r>
    <r>
      <rPr>
        <u/>
        <sz val="9"/>
        <color theme="1"/>
        <rFont val="Times New Roman"/>
        <family val="1"/>
        <charset val="204"/>
      </rPr>
      <t xml:space="preserve"> </t>
    </r>
    <r>
      <rPr>
        <b/>
        <u/>
        <sz val="9"/>
        <color theme="1"/>
        <rFont val="Times New Roman"/>
        <family val="1"/>
        <charset val="204"/>
      </rPr>
      <t>мозгового кровообращения</t>
    </r>
    <r>
      <rPr>
        <u/>
        <sz val="9"/>
        <color theme="1"/>
        <rFont val="Times New Roman"/>
        <family val="1"/>
        <charset val="204"/>
      </rPr>
      <t>»</t>
    </r>
  </si>
  <si>
    <r>
      <t xml:space="preserve">1.5. «Больничная летальность от </t>
    </r>
    <r>
      <rPr>
        <b/>
        <u/>
        <sz val="9"/>
        <color theme="1"/>
        <rFont val="Times New Roman"/>
        <family val="1"/>
        <charset val="204"/>
      </rPr>
      <t>инфаркта миокарда</t>
    </r>
    <r>
      <rPr>
        <u/>
        <sz val="9"/>
        <color theme="1"/>
        <rFont val="Times New Roman"/>
        <family val="1"/>
        <charset val="204"/>
      </rPr>
      <t>»</t>
    </r>
  </si>
  <si>
    <r>
      <t>1.2. Доля пациентов с хроническим вирусным гепатитом С, данные о которых внесены в Федеральный регистр вирусных гепатитов, обеспеченных лекарственными препаратами, в условиях</t>
    </r>
    <r>
      <rPr>
        <b/>
        <u/>
        <sz val="9"/>
        <color theme="1"/>
        <rFont val="Times New Roman"/>
        <family val="1"/>
        <charset val="204"/>
      </rPr>
      <t xml:space="preserve"> дневного стационара </t>
    </r>
    <r>
      <rPr>
        <sz val="9"/>
        <color theme="1"/>
        <rFont val="Times New Roman"/>
        <family val="1"/>
        <charset val="204"/>
      </rPr>
      <t>в рамках обязательного медицинского страхования, от общего числа пациентов с хроническим вирусным гепатитом С, состоящих под диспансерным наблюдением</t>
    </r>
  </si>
  <si>
    <r>
      <t>Числитель:</t>
    </r>
    <r>
      <rPr>
        <b/>
        <u/>
        <sz val="9"/>
        <color theme="1"/>
        <rFont val="Times New Roman"/>
        <family val="1"/>
        <charset val="204"/>
      </rPr>
      <t xml:space="preserve"> Клднст</t>
    </r>
    <r>
      <rPr>
        <sz val="9"/>
        <color theme="1"/>
        <rFont val="Times New Roman"/>
        <family val="1"/>
        <charset val="204"/>
      </rPr>
      <t>-количество пациентов с хроническим вирусным гепатитом С, данные о которых внесены в ФРВГ, завершивших полный курс лечения противовирусными препаратми прямого действия, в условиях дневного стационара в рамках ОМС, на 31 декабря отчетного года.</t>
    </r>
  </si>
  <si>
    <r>
      <t xml:space="preserve">Знаменатель: </t>
    </r>
    <r>
      <rPr>
        <b/>
        <u/>
        <sz val="9"/>
        <color theme="1"/>
        <rFont val="Times New Roman"/>
        <family val="1"/>
        <charset val="204"/>
      </rPr>
      <t>Кri</t>
    </r>
    <r>
      <rPr>
        <sz val="9"/>
        <color theme="1"/>
        <rFont val="Times New Roman"/>
        <family val="1"/>
        <charset val="204"/>
      </rPr>
      <t xml:space="preserve"> - количество пациентов с хроническим вирусным гепатитом С, находящихся под диспансерным наблюдением по данным ФРВГ, на 31 декабря года, предшествующего отчетном году, чел. </t>
    </r>
    <r>
      <rPr>
        <b/>
        <u/>
        <sz val="9"/>
        <color theme="1"/>
        <rFont val="Times New Roman"/>
        <family val="1"/>
        <charset val="204"/>
      </rPr>
      <t>Кnew</t>
    </r>
    <r>
      <rPr>
        <sz val="9"/>
        <color theme="1"/>
        <rFont val="Times New Roman"/>
        <family val="1"/>
        <charset val="204"/>
      </rPr>
      <t>- количество пациентов с хроническим вирусным гепатитом С, взятых под диспансерное наблюдение в отчетном году по данным ФРВГ, на 31 декабря отчетного года, чел.</t>
    </r>
  </si>
  <si>
    <r>
      <t xml:space="preserve">Скрининговые исследования на антитела к гепатиту С (определение суммарных антител классов М и G к вирусу гепатита С в крови) в рамках проведения </t>
    </r>
    <r>
      <rPr>
        <u/>
        <sz val="9"/>
        <color theme="1"/>
        <rFont val="Times New Roman"/>
        <family val="1"/>
        <charset val="204"/>
      </rPr>
      <t>профилактического медицинского осмотра</t>
    </r>
  </si>
  <si>
    <t>1.2. Пациенты с хроническим вирусным гепатитом С в условиях дневного стационара обеспечены послным курсом противовирусной терапии</t>
  </si>
  <si>
    <t>Мероприятия (результаты) регионального проекта</t>
  </si>
  <si>
    <t>В 2025 г. - 340</t>
  </si>
  <si>
    <t>1.5. Проведены скрининговые исследования на антитела гепатиту С граждан в возрасте 25 лет и старше один раз в 10 лет путем определения суммарных антител к вирусу гепатита С</t>
  </si>
  <si>
    <t>В 2025 г. -84 826</t>
  </si>
  <si>
    <t>1.1. «Доля лиц с хроническими неинфекционными заболеваниями, состоящих на диспансерном наблюдении на участке врача - терапевта, получивших в отчетном периоде медицинские услуги в рамках диспансерного наблюдения, от всех пациентов с хроническими неинфекционными заболеваниями, состоящих на диспансерном наблюдении на участке врача - терапевта»</t>
  </si>
  <si>
    <t>сентябрь (45,3)</t>
  </si>
  <si>
    <t>сентябрь (22,0)</t>
  </si>
  <si>
    <t>сентябрь (3,0)</t>
  </si>
  <si>
    <r>
      <t>1.4. «Больничная летальность от острого нарушения</t>
    </r>
    <r>
      <rPr>
        <u/>
        <sz val="9"/>
        <color theme="1"/>
        <rFont val="Times New Roman"/>
        <family val="1"/>
        <charset val="204"/>
      </rPr>
      <t xml:space="preserve"> </t>
    </r>
    <r>
      <rPr>
        <b/>
        <u/>
        <sz val="9"/>
        <color theme="1"/>
        <rFont val="Times New Roman"/>
        <family val="1"/>
        <charset val="204"/>
      </rPr>
      <t>мозгового кровообращения</t>
    </r>
    <r>
      <rPr>
        <u/>
        <sz val="9"/>
        <color theme="1"/>
        <rFont val="Times New Roman"/>
        <family val="1"/>
        <charset val="204"/>
      </rPr>
      <t>»</t>
    </r>
  </si>
  <si>
    <t>сентябрь  (14,31)</t>
  </si>
  <si>
    <t>сентябрь (6,5)</t>
  </si>
  <si>
    <t>1.3. «Доля пациентов с инфарктом мозга, которым выполнена тромбэкстракция, от
всех пациентов с инфарктом мозга, выбывших из стационара»</t>
  </si>
  <si>
    <t>сентябрь  (2,0)</t>
  </si>
  <si>
    <t>сентябрь  (3,5)</t>
  </si>
  <si>
    <t>сентябрь (12,2)</t>
  </si>
  <si>
    <r>
      <t xml:space="preserve">B – число пациентов с ЗНО, завершивших лечение, прошедших в течение отчетного периода комплексное посещение с целью диспансерного наблюдения (в рамках третичной профилактики ЗНО), человек (компонент1) </t>
    </r>
    <r>
      <rPr>
        <b/>
        <u/>
        <sz val="9"/>
        <color theme="1"/>
        <rFont val="Times New Roman"/>
        <family val="1"/>
        <charset val="204"/>
      </rPr>
      <t>(Отчет ОНКО 2025 ПД: УСОИ)</t>
    </r>
  </si>
  <si>
    <t>_xD835_ИМВ – число взрослых (18 лет и более) пациентов в отчетном периоде, проходивших лечение в стационарных условиях по поводу инфаркта миокарда, человек (И9-П9)</t>
  </si>
  <si>
    <t>1.4. "Охват скринингом на наличие антител к вирусному гепатиту С у граждан в возрасте 25 лет и старше"</t>
  </si>
  <si>
    <t>сентябрь (5,5)</t>
  </si>
  <si>
    <t xml:space="preserve">Сведения о пациентах с хроническим вирусным гепатитом С в условиях дневного стациона, которые обеспечены полным курсом противовирусной терапии (чел.) </t>
  </si>
  <si>
    <r>
      <t xml:space="preserve">Скрининговые исследования на антитела к гепатиту С (определение суммарных антител классов М и G к вирусу гепатита С в крови) в рамках проведения </t>
    </r>
    <r>
      <rPr>
        <u/>
        <sz val="9"/>
        <color theme="1"/>
        <rFont val="Times New Roman"/>
        <family val="1"/>
        <charset val="204"/>
      </rPr>
      <t>профилактического медицинского осмотра</t>
    </r>
    <r>
      <rPr>
        <sz val="9"/>
        <color theme="1"/>
        <rFont val="Times New Roman"/>
        <family val="1"/>
        <charset val="204"/>
      </rPr>
      <t xml:space="preserve"> </t>
    </r>
    <r>
      <rPr>
        <b/>
        <sz val="9"/>
        <color theme="1"/>
        <rFont val="Times New Roman"/>
        <family val="1"/>
        <charset val="204"/>
      </rPr>
      <t>(из письма Минздрава)</t>
    </r>
  </si>
  <si>
    <t>октябрь (58,3)</t>
  </si>
  <si>
    <t>октябрь (56,2)</t>
  </si>
  <si>
    <r>
      <t xml:space="preserve">1.3. «Доля пациентов с инфарктом мозга, которым выполнена тромбэкстракция, от
всех пациентов с инфарктом мозга, выбывших из стационара»( </t>
    </r>
    <r>
      <rPr>
        <b/>
        <sz val="9"/>
        <color theme="1"/>
        <rFont val="Times New Roman"/>
        <family val="1"/>
        <charset val="204"/>
      </rPr>
      <t>И9-П17</t>
    </r>
    <r>
      <rPr>
        <sz val="9"/>
        <color theme="1"/>
        <rFont val="Times New Roman"/>
        <family val="1"/>
        <charset val="204"/>
      </rPr>
      <t>)</t>
    </r>
  </si>
  <si>
    <r>
      <t xml:space="preserve">Знаменатель: </t>
    </r>
    <r>
      <rPr>
        <b/>
        <u/>
        <sz val="9"/>
        <color theme="1"/>
        <rFont val="Times New Roman"/>
        <family val="1"/>
        <charset val="204"/>
      </rPr>
      <t>Кri</t>
    </r>
    <r>
      <rPr>
        <u/>
        <sz val="9"/>
        <color theme="1"/>
        <rFont val="Times New Roman"/>
        <family val="1"/>
        <charset val="204"/>
      </rPr>
      <t xml:space="preserve"> - количество пациентов с хроническим вирусным гепатитом С, находящихся под диспансерным наблюдением по данным ФРВГ, на 31 декабря года, предшествующего отчетном году, чел</t>
    </r>
    <r>
      <rPr>
        <sz val="9"/>
        <color theme="1"/>
        <rFont val="Times New Roman"/>
        <family val="1"/>
        <charset val="204"/>
      </rPr>
      <t xml:space="preserve">.       </t>
    </r>
    <r>
      <rPr>
        <b/>
        <u/>
        <sz val="9"/>
        <color theme="1"/>
        <rFont val="Times New Roman"/>
        <family val="1"/>
        <charset val="204"/>
      </rPr>
      <t>Кnew</t>
    </r>
    <r>
      <rPr>
        <sz val="9"/>
        <color theme="1"/>
        <rFont val="Times New Roman"/>
        <family val="1"/>
        <charset val="204"/>
      </rPr>
      <t>- количество пациентов с хроническим вирусным гепатитом С, взятых под диспансерное наблюдение в отчетном году по данным ФРВГ, на 31 декабря отчетного года, чел.</t>
    </r>
  </si>
  <si>
    <t>В 2025 г. - 347</t>
  </si>
  <si>
    <t>10.1</t>
  </si>
  <si>
    <t>по году брать</t>
  </si>
  <si>
    <t>предворительный</t>
  </si>
  <si>
    <t>Лена 16.12 прислала в Телеге</t>
  </si>
  <si>
    <t>Плановые годовые значения 2025</t>
  </si>
  <si>
    <t>Плановые годовые значения 2026</t>
  </si>
  <si>
    <t>В 2026 г.-6,5</t>
  </si>
  <si>
    <r>
      <t>1.4. «Больничная летальность от</t>
    </r>
    <r>
      <rPr>
        <b/>
        <u/>
        <sz val="9"/>
        <color theme="1"/>
        <rFont val="Times New Roman"/>
        <family val="1"/>
        <charset val="204"/>
      </rPr>
      <t xml:space="preserve"> острого нарушения мозгового кровообращения</t>
    </r>
    <r>
      <rPr>
        <u/>
        <sz val="9"/>
        <color theme="1"/>
        <rFont val="Times New Roman"/>
        <family val="1"/>
        <charset val="204"/>
      </rPr>
      <t>»</t>
    </r>
  </si>
  <si>
    <t>В 2026 г.-14,3</t>
  </si>
  <si>
    <t>В 2026 г. -2,7</t>
  </si>
  <si>
    <t>В 2026 г.-19,6</t>
  </si>
  <si>
    <t>В 2026 г.-8,2</t>
  </si>
  <si>
    <t>Готов</t>
  </si>
  <si>
    <r>
      <t xml:space="preserve">Cozr – общее число лиц репродуктивного возраста (18–49 лет), подлежащих осмотрам с целью оценки репродуктивного здоровья, в отчетном году, чел. </t>
    </r>
    <r>
      <rPr>
        <b/>
        <sz val="9"/>
        <color theme="1"/>
        <rFont val="Times New Roman"/>
        <family val="1"/>
        <charset val="204"/>
      </rPr>
      <t>(8 форма экономисты) в апреле новая 2025 г.</t>
    </r>
  </si>
  <si>
    <t>В 2026 г. - 35,0</t>
  </si>
  <si>
    <t>В 2026 г. - 57,0</t>
  </si>
  <si>
    <t>Плановые значения периода 2025/2026</t>
  </si>
  <si>
    <t xml:space="preserve"> декабрь 2025 г. (55,0)</t>
  </si>
  <si>
    <t xml:space="preserve"> декабрь 2025 г. (16,2)</t>
  </si>
  <si>
    <t>В 2026 г. - 57,2</t>
  </si>
  <si>
    <t>январь 2026 г. (55,5)</t>
  </si>
  <si>
    <t>декабрь 2025 г. (4,0)</t>
  </si>
  <si>
    <t>декабрь 2025 г. (32,0)</t>
  </si>
  <si>
    <t>декабрь 2025 г. (70,0)</t>
  </si>
  <si>
    <t>В 2026 г.-73,0</t>
  </si>
  <si>
    <t>декабрь 2025 г. (14,3)</t>
  </si>
  <si>
    <t>декабрь 2025 г. (6,5)</t>
  </si>
  <si>
    <t>декабрь 2025 г. (2,2)</t>
  </si>
  <si>
    <t>В 2026 г. - 7,52</t>
  </si>
  <si>
    <t>В 2026 г. - 752</t>
  </si>
  <si>
    <t>В 2026 г. - 5,2</t>
  </si>
  <si>
    <t>декабрь 2025 г. (5,1)</t>
  </si>
  <si>
    <t>декабрь 2025 г. (7,52)</t>
  </si>
  <si>
    <r>
      <t xml:space="preserve">B – число пациентов с ЗНО, завершивших лечение, прошедших в течение отчетного периода комплексное посещение с целью диспансерного наблюдения (в рамках третичной профилактики ЗНО), человек (компонент1) </t>
    </r>
    <r>
      <rPr>
        <b/>
        <u/>
        <sz val="9"/>
        <color theme="1"/>
        <rFont val="Times New Roman"/>
        <family val="1"/>
        <charset val="204"/>
      </rPr>
      <t>(Отчет ОНКО 2025 ПД: УСОИ) ГОДОВОЙ ОКОНЧАТЕЛЬНЫЙ 29.01.</t>
    </r>
  </si>
  <si>
    <t>В 2026 г. - 84 826</t>
  </si>
  <si>
    <t>декабрь 2025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</si>
</sst>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##\ ###\ ###\ ##0"/>
  </numFmts>
  <fonts count="12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theme="1" tint="4.9989318521683403E-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color theme="1" tint="4.9989318521683403E-2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9">
    <xf numFmtId="0" fontId="0" fillId="0" borderId="0" xfId="0"/>
    <xf numFmtId="0" fontId="4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3" fontId="5" fillId="2" borderId="1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3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/>
    </xf>
    <xf numFmtId="3" fontId="5" fillId="0" borderId="29" xfId="0" applyNumberFormat="1" applyFont="1" applyBorder="1" applyAlignment="1">
      <alignment horizontal="center" vertical="center"/>
    </xf>
    <xf numFmtId="3" fontId="5" fillId="2" borderId="29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164" fontId="5" fillId="0" borderId="1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3" fontId="5" fillId="0" borderId="14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3" fontId="5" fillId="5" borderId="29" xfId="0" applyNumberFormat="1" applyFont="1" applyFill="1" applyBorder="1" applyAlignment="1">
      <alignment horizontal="center" vertical="center"/>
    </xf>
    <xf numFmtId="3" fontId="5" fillId="5" borderId="12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3" fontId="5" fillId="5" borderId="12" xfId="0" applyNumberFormat="1" applyFont="1" applyFill="1" applyBorder="1" applyAlignment="1">
      <alignment horizontal="center" vertical="center" wrapText="1"/>
    </xf>
    <xf numFmtId="3" fontId="5" fillId="5" borderId="14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3" fontId="5" fillId="2" borderId="29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3" fontId="11" fillId="0" borderId="42" xfId="0" applyNumberFormat="1" applyFont="1" applyBorder="1" applyAlignment="1" applyProtection="1">
      <alignment horizontal="center" vertical="center" wrapText="1"/>
      <protection locked="0"/>
    </xf>
    <xf numFmtId="165" fontId="11" fillId="2" borderId="8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11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3" fontId="5" fillId="2" borderId="29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5" fillId="2" borderId="30" xfId="0" applyNumberFormat="1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5" fillId="0" borderId="29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4" borderId="19" xfId="0" applyNumberFormat="1" applyFont="1" applyFill="1" applyBorder="1" applyAlignment="1">
      <alignment horizontal="center" vertical="center"/>
    </xf>
    <xf numFmtId="164" fontId="5" fillId="4" borderId="20" xfId="0" applyNumberFormat="1" applyFont="1" applyFill="1" applyBorder="1" applyAlignment="1">
      <alignment horizontal="center" vertical="center"/>
    </xf>
    <xf numFmtId="164" fontId="5" fillId="4" borderId="17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/>
    </xf>
    <xf numFmtId="3" fontId="5" fillId="4" borderId="8" xfId="0" applyNumberFormat="1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5" borderId="29" xfId="0" applyNumberFormat="1" applyFont="1" applyFill="1" applyBorder="1" applyAlignment="1">
      <alignment horizontal="center" vertical="center"/>
    </xf>
    <xf numFmtId="3" fontId="5" fillId="5" borderId="13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3" fontId="5" fillId="5" borderId="29" xfId="0" applyNumberFormat="1" applyFont="1" applyFill="1" applyBorder="1" applyAlignment="1">
      <alignment horizontal="center" vertical="center" wrapText="1"/>
    </xf>
    <xf numFmtId="3" fontId="5" fillId="5" borderId="13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5" fillId="5" borderId="30" xfId="0" applyNumberFormat="1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3" fontId="5" fillId="5" borderId="8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3" fontId="5" fillId="0" borderId="29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3" fontId="5" fillId="0" borderId="29" xfId="0" applyNumberFormat="1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8" fillId="2" borderId="41" xfId="0" applyNumberFormat="1" applyFont="1" applyFill="1" applyBorder="1" applyAlignment="1">
      <alignment horizontal="center" vertical="center" wrapText="1"/>
    </xf>
    <xf numFmtId="164" fontId="8" fillId="2" borderId="40" xfId="0" applyNumberFormat="1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49" fontId="4" fillId="2" borderId="37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164" fontId="5" fillId="2" borderId="38" xfId="0" applyNumberFormat="1" applyFont="1" applyFill="1" applyBorder="1" applyAlignment="1">
      <alignment horizontal="center" vertical="center"/>
    </xf>
    <xf numFmtId="3" fontId="5" fillId="0" borderId="39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3" fontId="5" fillId="2" borderId="39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pane ySplit="1" topLeftCell="A2" activePane="bottomLeft" state="frozen"/>
      <selection pane="bottomLeft" activeCell="G8" sqref="G8:G10"/>
    </sheetView>
  </sheetViews>
  <sheetFormatPr defaultRowHeight="12"/>
  <cols>
    <col min="1" max="1" width="4.5703125" style="2" customWidth="1"/>
    <col min="2" max="2" width="24.28515625" style="2" customWidth="1"/>
    <col min="3" max="3" width="30.85546875" style="2" customWidth="1"/>
    <col min="4" max="4" width="55.85546875" style="2" customWidth="1"/>
    <col min="5" max="6" width="15.7109375" style="2" customWidth="1"/>
    <col min="7" max="7" width="16.85546875" style="2" customWidth="1"/>
    <col min="8" max="8" width="17.42578125" style="2" customWidth="1"/>
    <col min="9" max="9" width="9.85546875" style="2" hidden="1" customWidth="1"/>
    <col min="10" max="10" width="18.28515625" style="2" hidden="1" customWidth="1"/>
    <col min="11" max="16384" width="9.140625" style="2"/>
  </cols>
  <sheetData>
    <row r="1" spans="1:10" ht="24.75" thickBot="1">
      <c r="A1" s="33" t="s">
        <v>2</v>
      </c>
      <c r="B1" s="34" t="s">
        <v>3</v>
      </c>
      <c r="C1" s="34" t="s">
        <v>0</v>
      </c>
      <c r="D1" s="34" t="s">
        <v>1</v>
      </c>
      <c r="E1" s="34" t="s">
        <v>61</v>
      </c>
      <c r="F1" s="34" t="s">
        <v>62</v>
      </c>
      <c r="G1" s="34" t="s">
        <v>64</v>
      </c>
      <c r="H1" s="35" t="s">
        <v>63</v>
      </c>
      <c r="I1" s="30" t="s">
        <v>25</v>
      </c>
      <c r="J1" s="1" t="s">
        <v>57</v>
      </c>
    </row>
    <row r="2" spans="1:10" ht="65.25" customHeight="1">
      <c r="A2" s="97">
        <v>1</v>
      </c>
      <c r="B2" s="99" t="s">
        <v>4</v>
      </c>
      <c r="C2" s="101" t="s">
        <v>5</v>
      </c>
      <c r="D2" s="39" t="s">
        <v>65</v>
      </c>
      <c r="E2" s="103" t="s">
        <v>39</v>
      </c>
      <c r="F2" s="105" t="s">
        <v>29</v>
      </c>
      <c r="G2" s="85">
        <f>H2/H3*100</f>
        <v>30.832942626532557</v>
      </c>
      <c r="H2" s="38">
        <v>232144</v>
      </c>
      <c r="I2" s="87" t="e">
        <f>#REF!/J3*100</f>
        <v>#REF!</v>
      </c>
      <c r="J2" s="3" t="s">
        <v>56</v>
      </c>
    </row>
    <row r="3" spans="1:10" ht="70.5" customHeight="1" thickBot="1">
      <c r="A3" s="98"/>
      <c r="B3" s="100"/>
      <c r="C3" s="102"/>
      <c r="D3" s="5" t="s">
        <v>12</v>
      </c>
      <c r="E3" s="104"/>
      <c r="F3" s="106"/>
      <c r="G3" s="86"/>
      <c r="H3" s="6">
        <v>752909</v>
      </c>
      <c r="I3" s="88"/>
      <c r="J3" s="7">
        <v>752909</v>
      </c>
    </row>
    <row r="4" spans="1:10" ht="54" customHeight="1">
      <c r="A4" s="89">
        <v>2</v>
      </c>
      <c r="B4" s="91" t="s">
        <v>6</v>
      </c>
      <c r="C4" s="93" t="s">
        <v>54</v>
      </c>
      <c r="D4" s="43" t="s">
        <v>66</v>
      </c>
      <c r="E4" s="95" t="s">
        <v>40</v>
      </c>
      <c r="F4" s="116" t="s">
        <v>28</v>
      </c>
      <c r="G4" s="107">
        <f>H4/H5*100</f>
        <v>9.1242556326355206</v>
      </c>
      <c r="H4" s="38">
        <v>5945</v>
      </c>
      <c r="I4" s="109" t="e">
        <f>#REF!/J5*100</f>
        <v>#REF!</v>
      </c>
      <c r="J4" s="8" t="s">
        <v>28</v>
      </c>
    </row>
    <row r="5" spans="1:10" ht="36.75" thickBot="1">
      <c r="A5" s="90"/>
      <c r="B5" s="92"/>
      <c r="C5" s="94"/>
      <c r="D5" s="10" t="s">
        <v>67</v>
      </c>
      <c r="E5" s="96"/>
      <c r="F5" s="117"/>
      <c r="G5" s="108"/>
      <c r="H5" s="6">
        <v>65156</v>
      </c>
      <c r="I5" s="110"/>
      <c r="J5" s="7">
        <v>65156</v>
      </c>
    </row>
    <row r="6" spans="1:10" ht="44.25" customHeight="1">
      <c r="A6" s="111">
        <v>3</v>
      </c>
      <c r="B6" s="113" t="s">
        <v>7</v>
      </c>
      <c r="C6" s="114" t="s">
        <v>51</v>
      </c>
      <c r="D6" s="40" t="s">
        <v>13</v>
      </c>
      <c r="E6" s="95" t="s">
        <v>41</v>
      </c>
      <c r="F6" s="116" t="s">
        <v>30</v>
      </c>
      <c r="G6" s="107">
        <f>H6/H7*100</f>
        <v>18.262624194397979</v>
      </c>
      <c r="H6" s="37">
        <v>110599</v>
      </c>
      <c r="I6" s="109" t="e">
        <f>#REF!/J7*100</f>
        <v>#REF!</v>
      </c>
      <c r="J6" s="8" t="s">
        <v>30</v>
      </c>
    </row>
    <row r="7" spans="1:10" ht="51" customHeight="1" thickBot="1">
      <c r="A7" s="112"/>
      <c r="B7" s="100"/>
      <c r="C7" s="115"/>
      <c r="D7" s="5" t="s">
        <v>68</v>
      </c>
      <c r="E7" s="96"/>
      <c r="F7" s="117"/>
      <c r="G7" s="108"/>
      <c r="H7" s="13">
        <v>605603</v>
      </c>
      <c r="I7" s="110"/>
      <c r="J7" s="14">
        <v>605603</v>
      </c>
    </row>
    <row r="8" spans="1:10" ht="15" customHeight="1">
      <c r="A8" s="118">
        <v>4</v>
      </c>
      <c r="B8" s="99" t="s">
        <v>8</v>
      </c>
      <c r="C8" s="101" t="s">
        <v>69</v>
      </c>
      <c r="D8" s="122" t="s">
        <v>53</v>
      </c>
      <c r="E8" s="124" t="s">
        <v>42</v>
      </c>
      <c r="F8" s="146" t="s">
        <v>31</v>
      </c>
      <c r="G8" s="190">
        <f>(H8-H10)/H10*100</f>
        <v>3.2953529937444146</v>
      </c>
      <c r="H8" s="149">
        <f>3169+3482+2596</f>
        <v>9247</v>
      </c>
      <c r="I8" s="138">
        <f>(J9-J10)/J10*100</f>
        <v>3.2953529937444146</v>
      </c>
      <c r="J8" s="3" t="s">
        <v>31</v>
      </c>
    </row>
    <row r="9" spans="1:10" ht="49.5" customHeight="1">
      <c r="A9" s="119"/>
      <c r="B9" s="120"/>
      <c r="C9" s="121"/>
      <c r="D9" s="123"/>
      <c r="E9" s="125"/>
      <c r="F9" s="147"/>
      <c r="G9" s="191"/>
      <c r="H9" s="150"/>
      <c r="I9" s="139"/>
      <c r="J9" s="12">
        <f>3169+3482+2596</f>
        <v>9247</v>
      </c>
    </row>
    <row r="10" spans="1:10" ht="71.25" customHeight="1" thickBot="1">
      <c r="A10" s="119"/>
      <c r="B10" s="120"/>
      <c r="C10" s="121"/>
      <c r="D10" s="15" t="s">
        <v>70</v>
      </c>
      <c r="E10" s="125"/>
      <c r="F10" s="148"/>
      <c r="G10" s="191"/>
      <c r="H10" s="9">
        <f>3000+2834+3118</f>
        <v>8952</v>
      </c>
      <c r="I10" s="139"/>
      <c r="J10" s="4">
        <f>3000+2834+3118</f>
        <v>8952</v>
      </c>
    </row>
    <row r="11" spans="1:10" s="16" customFormat="1" ht="18" customHeight="1">
      <c r="A11" s="118">
        <v>5</v>
      </c>
      <c r="B11" s="99" t="s">
        <v>15</v>
      </c>
      <c r="C11" s="101" t="s">
        <v>9</v>
      </c>
      <c r="D11" s="126" t="s">
        <v>71</v>
      </c>
      <c r="E11" s="128" t="s">
        <v>43</v>
      </c>
      <c r="F11" s="131" t="s">
        <v>58</v>
      </c>
      <c r="G11" s="140">
        <f>H11/H13*100</f>
        <v>52.856411568978757</v>
      </c>
      <c r="H11" s="151">
        <v>20651</v>
      </c>
      <c r="I11" s="143">
        <f>J12/J13*100</f>
        <v>50.228156598392538</v>
      </c>
      <c r="J11" s="3" t="s">
        <v>32</v>
      </c>
    </row>
    <row r="12" spans="1:10" s="16" customFormat="1" ht="44.25" customHeight="1">
      <c r="A12" s="119"/>
      <c r="B12" s="120"/>
      <c r="C12" s="121"/>
      <c r="D12" s="127"/>
      <c r="E12" s="129"/>
      <c r="F12" s="132"/>
      <c r="G12" s="141"/>
      <c r="H12" s="152"/>
      <c r="I12" s="144"/>
      <c r="J12" s="17">
        <v>19373</v>
      </c>
    </row>
    <row r="13" spans="1:10" s="16" customFormat="1" ht="62.25" customHeight="1" thickBot="1">
      <c r="A13" s="112"/>
      <c r="B13" s="100"/>
      <c r="C13" s="102"/>
      <c r="D13" s="5" t="s">
        <v>14</v>
      </c>
      <c r="E13" s="130"/>
      <c r="F13" s="133"/>
      <c r="G13" s="142"/>
      <c r="H13" s="28">
        <v>39070</v>
      </c>
      <c r="I13" s="145"/>
      <c r="J13" s="18">
        <v>38570</v>
      </c>
    </row>
    <row r="14" spans="1:10" s="16" customFormat="1" ht="15.75" customHeight="1">
      <c r="A14" s="118">
        <v>6</v>
      </c>
      <c r="B14" s="99" t="s">
        <v>10</v>
      </c>
      <c r="C14" s="101" t="s">
        <v>72</v>
      </c>
      <c r="D14" s="126" t="s">
        <v>37</v>
      </c>
      <c r="E14" s="128" t="s">
        <v>44</v>
      </c>
      <c r="F14" s="131" t="s">
        <v>52</v>
      </c>
      <c r="G14" s="140">
        <f>H14/H16*100</f>
        <v>16.312355293622396</v>
      </c>
      <c r="H14" s="135">
        <v>775</v>
      </c>
      <c r="I14" s="157">
        <f>J15/J16*100</f>
        <v>16.312355293622396</v>
      </c>
      <c r="J14" s="20" t="s">
        <v>52</v>
      </c>
    </row>
    <row r="15" spans="1:10" ht="47.25" customHeight="1">
      <c r="A15" s="119"/>
      <c r="B15" s="120"/>
      <c r="C15" s="121"/>
      <c r="D15" s="127"/>
      <c r="E15" s="129"/>
      <c r="F15" s="132"/>
      <c r="G15" s="141"/>
      <c r="H15" s="136"/>
      <c r="I15" s="157"/>
      <c r="J15" s="21">
        <v>775</v>
      </c>
    </row>
    <row r="16" spans="1:10" ht="72.75" customHeight="1" thickBot="1">
      <c r="A16" s="112"/>
      <c r="B16" s="100"/>
      <c r="C16" s="102"/>
      <c r="D16" s="5" t="s">
        <v>38</v>
      </c>
      <c r="E16" s="130"/>
      <c r="F16" s="133"/>
      <c r="G16" s="142"/>
      <c r="H16" s="13">
        <v>4751</v>
      </c>
      <c r="I16" s="157"/>
      <c r="J16" s="22">
        <v>4751</v>
      </c>
    </row>
    <row r="17" spans="1:10" ht="18.75" customHeight="1">
      <c r="A17" s="89">
        <v>7</v>
      </c>
      <c r="B17" s="91" t="s">
        <v>10</v>
      </c>
      <c r="C17" s="93" t="s">
        <v>73</v>
      </c>
      <c r="D17" s="164" t="s">
        <v>47</v>
      </c>
      <c r="E17" s="166" t="s">
        <v>45</v>
      </c>
      <c r="F17" s="134" t="s">
        <v>48</v>
      </c>
      <c r="G17" s="107">
        <f>H17/H19*100</f>
        <v>5.1444043321299642</v>
      </c>
      <c r="H17" s="137">
        <v>57</v>
      </c>
      <c r="I17" s="171">
        <f>J18/J19*100</f>
        <v>5.1444043321299642</v>
      </c>
      <c r="J17" s="19" t="s">
        <v>48</v>
      </c>
    </row>
    <row r="18" spans="1:10" ht="36" customHeight="1">
      <c r="A18" s="158"/>
      <c r="B18" s="160"/>
      <c r="C18" s="162"/>
      <c r="D18" s="165"/>
      <c r="E18" s="167"/>
      <c r="F18" s="134"/>
      <c r="G18" s="169"/>
      <c r="H18" s="136"/>
      <c r="I18" s="171"/>
      <c r="J18" s="21">
        <v>57</v>
      </c>
    </row>
    <row r="19" spans="1:10" ht="52.5" customHeight="1" thickBot="1">
      <c r="A19" s="159"/>
      <c r="B19" s="161"/>
      <c r="C19" s="163"/>
      <c r="D19" s="29" t="s">
        <v>33</v>
      </c>
      <c r="E19" s="168"/>
      <c r="F19" s="134"/>
      <c r="G19" s="170"/>
      <c r="H19" s="36">
        <v>1108</v>
      </c>
      <c r="I19" s="171"/>
      <c r="J19" s="22">
        <v>1108</v>
      </c>
    </row>
    <row r="20" spans="1:10" ht="21.75" customHeight="1">
      <c r="A20" s="118">
        <v>8</v>
      </c>
      <c r="B20" s="99" t="s">
        <v>10</v>
      </c>
      <c r="C20" s="101" t="s">
        <v>11</v>
      </c>
      <c r="D20" s="126" t="s">
        <v>16</v>
      </c>
      <c r="E20" s="172" t="s">
        <v>46</v>
      </c>
      <c r="F20" s="153" t="s">
        <v>34</v>
      </c>
      <c r="G20" s="140">
        <f>H20/H22*100</f>
        <v>0.42761148442272445</v>
      </c>
      <c r="H20" s="149">
        <v>14</v>
      </c>
      <c r="I20" s="157">
        <f>J21/J22*100</f>
        <v>0.42761148442272445</v>
      </c>
      <c r="J20" s="19" t="s">
        <v>34</v>
      </c>
    </row>
    <row r="21" spans="1:10" ht="29.25" customHeight="1">
      <c r="A21" s="119"/>
      <c r="B21" s="120"/>
      <c r="C21" s="121"/>
      <c r="D21" s="127"/>
      <c r="E21" s="167"/>
      <c r="F21" s="134"/>
      <c r="G21" s="141"/>
      <c r="H21" s="150"/>
      <c r="I21" s="157"/>
      <c r="J21" s="22">
        <v>14</v>
      </c>
    </row>
    <row r="22" spans="1:10" ht="45" customHeight="1" thickBot="1">
      <c r="A22" s="112"/>
      <c r="B22" s="100"/>
      <c r="C22" s="102"/>
      <c r="D22" s="5" t="s">
        <v>17</v>
      </c>
      <c r="E22" s="173"/>
      <c r="F22" s="154"/>
      <c r="G22" s="142"/>
      <c r="H22" s="13">
        <f>3246+27+1</f>
        <v>3274</v>
      </c>
      <c r="I22" s="157"/>
      <c r="J22" s="22">
        <f>3246+27+1</f>
        <v>3274</v>
      </c>
    </row>
    <row r="23" spans="1:10" ht="18.75" customHeight="1">
      <c r="A23" s="118">
        <v>9</v>
      </c>
      <c r="B23" s="99" t="s">
        <v>18</v>
      </c>
      <c r="C23" s="101" t="s">
        <v>19</v>
      </c>
      <c r="D23" s="174" t="s">
        <v>23</v>
      </c>
      <c r="E23" s="172" t="s">
        <v>49</v>
      </c>
      <c r="F23" s="153" t="s">
        <v>59</v>
      </c>
      <c r="G23" s="203">
        <f>H23/H25*100</f>
        <v>56.10561056105611</v>
      </c>
      <c r="H23" s="155">
        <v>340</v>
      </c>
      <c r="I23" s="206">
        <f>J24/J25*100</f>
        <v>56.435643564356432</v>
      </c>
      <c r="J23" s="8" t="s">
        <v>35</v>
      </c>
    </row>
    <row r="24" spans="1:10" ht="71.25" customHeight="1">
      <c r="A24" s="119"/>
      <c r="B24" s="120"/>
      <c r="C24" s="121"/>
      <c r="D24" s="175"/>
      <c r="E24" s="167"/>
      <c r="F24" s="134"/>
      <c r="G24" s="204"/>
      <c r="H24" s="156"/>
      <c r="I24" s="207"/>
      <c r="J24" s="12">
        <v>342</v>
      </c>
    </row>
    <row r="25" spans="1:10" ht="80.25" customHeight="1" thickBot="1">
      <c r="A25" s="112"/>
      <c r="B25" s="100"/>
      <c r="C25" s="102"/>
      <c r="D25" s="23" t="s">
        <v>24</v>
      </c>
      <c r="E25" s="173"/>
      <c r="F25" s="154"/>
      <c r="G25" s="205"/>
      <c r="H25" s="14">
        <v>606</v>
      </c>
      <c r="I25" s="208"/>
      <c r="J25" s="14">
        <v>606</v>
      </c>
    </row>
    <row r="26" spans="1:10" ht="18" customHeight="1">
      <c r="A26" s="176">
        <v>10</v>
      </c>
      <c r="B26" s="178" t="s">
        <v>20</v>
      </c>
      <c r="C26" s="114" t="s">
        <v>74</v>
      </c>
      <c r="D26" s="122" t="s">
        <v>75</v>
      </c>
      <c r="E26" s="131" t="s">
        <v>50</v>
      </c>
      <c r="F26" s="131" t="s">
        <v>55</v>
      </c>
      <c r="G26" s="195">
        <f>H26/H28*100</f>
        <v>3.4268499340990397</v>
      </c>
      <c r="H26" s="149">
        <v>182</v>
      </c>
      <c r="I26" s="197">
        <f>J27/J28*100</f>
        <v>3.4268499340990397</v>
      </c>
      <c r="J26" s="3" t="s">
        <v>55</v>
      </c>
    </row>
    <row r="27" spans="1:10" ht="63.75" customHeight="1">
      <c r="A27" s="177"/>
      <c r="B27" s="179"/>
      <c r="C27" s="180"/>
      <c r="D27" s="181"/>
      <c r="E27" s="132"/>
      <c r="F27" s="132"/>
      <c r="G27" s="196"/>
      <c r="H27" s="150"/>
      <c r="I27" s="198"/>
      <c r="J27" s="12">
        <v>182</v>
      </c>
    </row>
    <row r="28" spans="1:10" ht="110.25" customHeight="1" thickBot="1">
      <c r="A28" s="177"/>
      <c r="B28" s="179"/>
      <c r="C28" s="180"/>
      <c r="D28" s="48" t="s">
        <v>76</v>
      </c>
      <c r="E28" s="132"/>
      <c r="F28" s="132"/>
      <c r="G28" s="196"/>
      <c r="H28" s="49">
        <v>5311</v>
      </c>
      <c r="I28" s="198"/>
      <c r="J28" s="12">
        <v>5311</v>
      </c>
    </row>
    <row r="29" spans="1:10" ht="15" customHeight="1">
      <c r="A29" s="182">
        <v>11</v>
      </c>
      <c r="B29" s="184" t="s">
        <v>20</v>
      </c>
      <c r="C29" s="184" t="s">
        <v>21</v>
      </c>
      <c r="D29" s="186" t="s">
        <v>22</v>
      </c>
      <c r="E29" s="188" t="s">
        <v>26</v>
      </c>
      <c r="F29" s="188" t="s">
        <v>36</v>
      </c>
      <c r="G29" s="201">
        <f>H29/H31*100</f>
        <v>11.505390120899575</v>
      </c>
      <c r="H29" s="199">
        <v>129310</v>
      </c>
      <c r="I29" s="192">
        <f>J30/J31*100</f>
        <v>11.505390120899575</v>
      </c>
      <c r="J29" s="24" t="s">
        <v>36</v>
      </c>
    </row>
    <row r="30" spans="1:10" ht="49.5" customHeight="1">
      <c r="A30" s="183"/>
      <c r="B30" s="185"/>
      <c r="C30" s="185"/>
      <c r="D30" s="187"/>
      <c r="E30" s="189"/>
      <c r="F30" s="189"/>
      <c r="G30" s="202"/>
      <c r="H30" s="200"/>
      <c r="I30" s="193"/>
      <c r="J30" s="26">
        <v>129310</v>
      </c>
    </row>
    <row r="31" spans="1:10" ht="48" customHeight="1">
      <c r="A31" s="183"/>
      <c r="B31" s="185"/>
      <c r="C31" s="185"/>
      <c r="D31" s="42" t="s">
        <v>60</v>
      </c>
      <c r="E31" s="189"/>
      <c r="F31" s="189"/>
      <c r="G31" s="202"/>
      <c r="H31" s="25">
        <v>1123908</v>
      </c>
      <c r="I31" s="194"/>
      <c r="J31" s="26">
        <v>1123908</v>
      </c>
    </row>
    <row r="32" spans="1:10" ht="68.25" customHeight="1">
      <c r="A32" s="50">
        <v>12</v>
      </c>
      <c r="B32" s="15" t="s">
        <v>79</v>
      </c>
      <c r="C32" s="15" t="s">
        <v>81</v>
      </c>
      <c r="D32" s="41" t="s">
        <v>77</v>
      </c>
      <c r="E32" s="46" t="s">
        <v>82</v>
      </c>
      <c r="F32" s="22"/>
      <c r="G32" s="45">
        <f>H32/84826*100</f>
        <v>28.158819229953082</v>
      </c>
      <c r="H32" s="11">
        <v>23886</v>
      </c>
      <c r="I32" s="31"/>
      <c r="J32" s="12">
        <v>23886</v>
      </c>
    </row>
    <row r="33" spans="1:10" ht="61.5" customHeight="1" thickBot="1">
      <c r="A33" s="51">
        <v>13</v>
      </c>
      <c r="B33" s="52" t="s">
        <v>79</v>
      </c>
      <c r="C33" s="52" t="s">
        <v>78</v>
      </c>
      <c r="D33" s="5" t="s">
        <v>27</v>
      </c>
      <c r="E33" s="47" t="s">
        <v>80</v>
      </c>
      <c r="F33" s="27"/>
      <c r="G33" s="44">
        <f>H33/340*100</f>
        <v>53.529411764705884</v>
      </c>
      <c r="H33" s="13">
        <v>182</v>
      </c>
      <c r="I33" s="32"/>
      <c r="J33" s="14">
        <v>182</v>
      </c>
    </row>
  </sheetData>
  <mergeCells count="93">
    <mergeCell ref="G20:G22"/>
    <mergeCell ref="G14:G16"/>
    <mergeCell ref="G8:G10"/>
    <mergeCell ref="F11:F13"/>
    <mergeCell ref="I29:I31"/>
    <mergeCell ref="G26:G28"/>
    <mergeCell ref="I26:I28"/>
    <mergeCell ref="F26:F28"/>
    <mergeCell ref="F29:F31"/>
    <mergeCell ref="H26:H27"/>
    <mergeCell ref="H29:H30"/>
    <mergeCell ref="G29:G31"/>
    <mergeCell ref="I20:I22"/>
    <mergeCell ref="G23:G25"/>
    <mergeCell ref="I23:I25"/>
    <mergeCell ref="F20:F22"/>
    <mergeCell ref="A29:A31"/>
    <mergeCell ref="B29:B31"/>
    <mergeCell ref="C29:C31"/>
    <mergeCell ref="D29:D30"/>
    <mergeCell ref="E29:E31"/>
    <mergeCell ref="A26:A28"/>
    <mergeCell ref="B26:B28"/>
    <mergeCell ref="C26:C28"/>
    <mergeCell ref="D26:D27"/>
    <mergeCell ref="E26:E28"/>
    <mergeCell ref="A23:A25"/>
    <mergeCell ref="B23:B25"/>
    <mergeCell ref="C23:C25"/>
    <mergeCell ref="D23:D24"/>
    <mergeCell ref="E23:E25"/>
    <mergeCell ref="A20:A22"/>
    <mergeCell ref="B20:B22"/>
    <mergeCell ref="C20:C22"/>
    <mergeCell ref="D20:D21"/>
    <mergeCell ref="E20:E22"/>
    <mergeCell ref="F23:F25"/>
    <mergeCell ref="H23:H24"/>
    <mergeCell ref="H20:H21"/>
    <mergeCell ref="I14:I16"/>
    <mergeCell ref="A17:A19"/>
    <mergeCell ref="B17:B19"/>
    <mergeCell ref="C17:C19"/>
    <mergeCell ref="D17:D18"/>
    <mergeCell ref="E17:E19"/>
    <mergeCell ref="G17:G19"/>
    <mergeCell ref="I17:I19"/>
    <mergeCell ref="A14:A16"/>
    <mergeCell ref="B14:B16"/>
    <mergeCell ref="C14:C16"/>
    <mergeCell ref="D14:D15"/>
    <mergeCell ref="E14:E16"/>
    <mergeCell ref="F14:F16"/>
    <mergeCell ref="F17:F19"/>
    <mergeCell ref="H14:H15"/>
    <mergeCell ref="H17:H18"/>
    <mergeCell ref="I8:I10"/>
    <mergeCell ref="G11:G13"/>
    <mergeCell ref="I11:I13"/>
    <mergeCell ref="F8:F10"/>
    <mergeCell ref="H8:H9"/>
    <mergeCell ref="H11:H12"/>
    <mergeCell ref="A11:A13"/>
    <mergeCell ref="B11:B13"/>
    <mergeCell ref="C11:C13"/>
    <mergeCell ref="D11:D12"/>
    <mergeCell ref="E11:E13"/>
    <mergeCell ref="A8:A10"/>
    <mergeCell ref="B8:B10"/>
    <mergeCell ref="C8:C10"/>
    <mergeCell ref="D8:D9"/>
    <mergeCell ref="E8:E10"/>
    <mergeCell ref="G6:G7"/>
    <mergeCell ref="I6:I7"/>
    <mergeCell ref="G4:G5"/>
    <mergeCell ref="I4:I5"/>
    <mergeCell ref="A6:A7"/>
    <mergeCell ref="B6:B7"/>
    <mergeCell ref="C6:C7"/>
    <mergeCell ref="E6:E7"/>
    <mergeCell ref="F4:F5"/>
    <mergeCell ref="F6:F7"/>
    <mergeCell ref="G2:G3"/>
    <mergeCell ref="I2:I3"/>
    <mergeCell ref="A4:A5"/>
    <mergeCell ref="B4:B5"/>
    <mergeCell ref="C4:C5"/>
    <mergeCell ref="E4:E5"/>
    <mergeCell ref="A2:A3"/>
    <mergeCell ref="B2:B3"/>
    <mergeCell ref="C2:C3"/>
    <mergeCell ref="E2:E3"/>
    <mergeCell ref="F2:F3"/>
  </mergeCells>
  <pageMargins left="0.70866141732283472" right="0.70866141732283472" top="0.74803149606299213" bottom="0.74803149606299213" header="0.31496062992125984" footer="0.31496062992125984"/>
  <pageSetup paperSize="9" scale="72" fitToHeight="3" orientation="landscape" horizontalDpi="180" verticalDpi="180" r:id="rId1"/>
  <rowBreaks count="2" manualBreakCount="2">
    <brk id="10" max="16383" man="1"/>
    <brk id="2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3"/>
  <sheetViews>
    <sheetView workbookViewId="0">
      <pane ySplit="1" topLeftCell="A2" activePane="bottomLeft" state="frozen"/>
      <selection pane="bottomLeft" activeCell="A2" sqref="A2:A3"/>
    </sheetView>
  </sheetViews>
  <sheetFormatPr defaultRowHeight="12"/>
  <cols>
    <col min="1" max="1" width="4.5703125" style="2" customWidth="1"/>
    <col min="2" max="2" width="24.28515625" style="2" customWidth="1"/>
    <col min="3" max="3" width="30.85546875" style="2" customWidth="1"/>
    <col min="4" max="4" width="55.85546875" style="2" customWidth="1"/>
    <col min="5" max="6" width="15.7109375" style="2" customWidth="1"/>
    <col min="7" max="7" width="16.85546875" style="2" customWidth="1"/>
    <col min="8" max="8" width="17.42578125" style="2" customWidth="1"/>
    <col min="9" max="9" width="9.85546875" style="2" hidden="1" customWidth="1"/>
    <col min="10" max="10" width="18.28515625" style="2" hidden="1" customWidth="1"/>
    <col min="11" max="11" width="14.5703125" style="2" customWidth="1"/>
    <col min="12" max="16384" width="9.140625" style="2"/>
  </cols>
  <sheetData>
    <row r="1" spans="1:11" ht="24.75" thickBot="1">
      <c r="A1" s="33" t="s">
        <v>2</v>
      </c>
      <c r="B1" s="34" t="s">
        <v>3</v>
      </c>
      <c r="C1" s="34" t="s">
        <v>0</v>
      </c>
      <c r="D1" s="34" t="s">
        <v>1</v>
      </c>
      <c r="E1" s="34" t="s">
        <v>61</v>
      </c>
      <c r="F1" s="34" t="s">
        <v>62</v>
      </c>
      <c r="G1" s="34" t="s">
        <v>64</v>
      </c>
      <c r="H1" s="35" t="s">
        <v>63</v>
      </c>
      <c r="I1" s="30" t="s">
        <v>25</v>
      </c>
      <c r="J1" s="1" t="s">
        <v>57</v>
      </c>
    </row>
    <row r="2" spans="1:11" ht="65.25" customHeight="1">
      <c r="A2" s="210">
        <v>1</v>
      </c>
      <c r="B2" s="212" t="s">
        <v>4</v>
      </c>
      <c r="C2" s="213" t="s">
        <v>83</v>
      </c>
      <c r="D2" s="43" t="s">
        <v>65</v>
      </c>
      <c r="E2" s="214" t="s">
        <v>39</v>
      </c>
      <c r="F2" s="216" t="s">
        <v>84</v>
      </c>
      <c r="G2" s="85">
        <f>H2/H3*100</f>
        <v>33.388159842520722</v>
      </c>
      <c r="H2" s="64">
        <v>253741</v>
      </c>
      <c r="I2" s="87" t="e">
        <f>#REF!/J3*100</f>
        <v>#REF!</v>
      </c>
      <c r="J2" s="3" t="s">
        <v>56</v>
      </c>
    </row>
    <row r="3" spans="1:11" ht="70.5" customHeight="1" thickBot="1">
      <c r="A3" s="211"/>
      <c r="B3" s="92"/>
      <c r="C3" s="94"/>
      <c r="D3" s="10" t="s">
        <v>12</v>
      </c>
      <c r="E3" s="215"/>
      <c r="F3" s="217"/>
      <c r="G3" s="86"/>
      <c r="H3" s="65">
        <v>759973</v>
      </c>
      <c r="I3" s="88"/>
      <c r="J3" s="7">
        <v>752909</v>
      </c>
    </row>
    <row r="4" spans="1:11" ht="54" customHeight="1">
      <c r="A4" s="89">
        <v>2</v>
      </c>
      <c r="B4" s="91" t="s">
        <v>6</v>
      </c>
      <c r="C4" s="93" t="s">
        <v>54</v>
      </c>
      <c r="D4" s="73" t="s">
        <v>66</v>
      </c>
      <c r="E4" s="95" t="s">
        <v>40</v>
      </c>
      <c r="F4" s="116" t="s">
        <v>93</v>
      </c>
      <c r="G4" s="107">
        <f>H4/H5*100</f>
        <v>9.8266755932455556</v>
      </c>
      <c r="H4" s="64">
        <v>6605</v>
      </c>
      <c r="I4" s="109" t="e">
        <f>#REF!/J5*100</f>
        <v>#REF!</v>
      </c>
      <c r="J4" s="8" t="s">
        <v>28</v>
      </c>
    </row>
    <row r="5" spans="1:11" ht="36.75" thickBot="1">
      <c r="A5" s="90"/>
      <c r="B5" s="92"/>
      <c r="C5" s="94"/>
      <c r="D5" s="10" t="s">
        <v>67</v>
      </c>
      <c r="E5" s="96"/>
      <c r="F5" s="117"/>
      <c r="G5" s="108"/>
      <c r="H5" s="65">
        <v>67215</v>
      </c>
      <c r="I5" s="110"/>
      <c r="J5" s="7">
        <v>65156</v>
      </c>
    </row>
    <row r="6" spans="1:11" ht="44.25" customHeight="1">
      <c r="A6" s="89">
        <v>3</v>
      </c>
      <c r="B6" s="91" t="s">
        <v>7</v>
      </c>
      <c r="C6" s="225" t="s">
        <v>51</v>
      </c>
      <c r="D6" s="53" t="s">
        <v>13</v>
      </c>
      <c r="E6" s="95" t="s">
        <v>41</v>
      </c>
      <c r="F6" s="116" t="s">
        <v>85</v>
      </c>
      <c r="G6" s="107">
        <f>H6/H7*100</f>
        <v>20.771528542626111</v>
      </c>
      <c r="H6" s="64">
        <v>125793</v>
      </c>
      <c r="I6" s="109" t="e">
        <f>#REF!/J7*100</f>
        <v>#REF!</v>
      </c>
      <c r="J6" s="8" t="s">
        <v>30</v>
      </c>
    </row>
    <row r="7" spans="1:11" ht="51" customHeight="1" thickBot="1">
      <c r="A7" s="90"/>
      <c r="B7" s="92"/>
      <c r="C7" s="226"/>
      <c r="D7" s="10" t="s">
        <v>68</v>
      </c>
      <c r="E7" s="96"/>
      <c r="F7" s="117"/>
      <c r="G7" s="108"/>
      <c r="H7" s="65">
        <v>605603</v>
      </c>
      <c r="I7" s="110"/>
      <c r="J7" s="14">
        <v>605603</v>
      </c>
    </row>
    <row r="8" spans="1:11" ht="15" customHeight="1">
      <c r="A8" s="227">
        <v>4</v>
      </c>
      <c r="B8" s="212" t="s">
        <v>8</v>
      </c>
      <c r="C8" s="213" t="s">
        <v>69</v>
      </c>
      <c r="D8" s="228" t="s">
        <v>53</v>
      </c>
      <c r="E8" s="229" t="s">
        <v>42</v>
      </c>
      <c r="F8" s="218" t="s">
        <v>86</v>
      </c>
      <c r="G8" s="221">
        <f>(H8-H10)/H10*100</f>
        <v>3.1570639305445938</v>
      </c>
      <c r="H8" s="223">
        <v>10456</v>
      </c>
      <c r="I8" s="138">
        <f>(J9-J10)/J10*100</f>
        <v>3.2953529937444146</v>
      </c>
      <c r="J8" s="3" t="s">
        <v>31</v>
      </c>
    </row>
    <row r="9" spans="1:11" ht="36" customHeight="1">
      <c r="A9" s="158"/>
      <c r="B9" s="160"/>
      <c r="C9" s="162"/>
      <c r="D9" s="164"/>
      <c r="E9" s="230"/>
      <c r="F9" s="219"/>
      <c r="G9" s="222"/>
      <c r="H9" s="224"/>
      <c r="I9" s="139"/>
      <c r="J9" s="12">
        <f>3169+3482+2596</f>
        <v>9247</v>
      </c>
    </row>
    <row r="10" spans="1:11" ht="71.25" customHeight="1" thickBot="1">
      <c r="A10" s="158"/>
      <c r="B10" s="160"/>
      <c r="C10" s="162"/>
      <c r="D10" s="56" t="s">
        <v>70</v>
      </c>
      <c r="E10" s="230"/>
      <c r="F10" s="220"/>
      <c r="G10" s="222"/>
      <c r="H10" s="66">
        <v>10136</v>
      </c>
      <c r="I10" s="139"/>
      <c r="J10" s="4">
        <f>3000+2834+3118</f>
        <v>8952</v>
      </c>
    </row>
    <row r="11" spans="1:11" s="16" customFormat="1" ht="18" customHeight="1">
      <c r="A11" s="227">
        <v>5</v>
      </c>
      <c r="B11" s="212" t="s">
        <v>15</v>
      </c>
      <c r="C11" s="213" t="s">
        <v>9</v>
      </c>
      <c r="D11" s="233" t="s">
        <v>94</v>
      </c>
      <c r="E11" s="234" t="s">
        <v>43</v>
      </c>
      <c r="F11" s="116" t="s">
        <v>100</v>
      </c>
      <c r="G11" s="140">
        <f>H11/H13*100</f>
        <v>56.521958606764258</v>
      </c>
      <c r="H11" s="231">
        <v>22394</v>
      </c>
      <c r="I11" s="143">
        <f>J12/J13*100</f>
        <v>50.228156598392538</v>
      </c>
      <c r="J11" s="3" t="s">
        <v>32</v>
      </c>
      <c r="K11" s="248"/>
    </row>
    <row r="12" spans="1:11" s="16" customFormat="1" ht="44.25" customHeight="1">
      <c r="A12" s="158"/>
      <c r="B12" s="160"/>
      <c r="C12" s="162"/>
      <c r="D12" s="165"/>
      <c r="E12" s="235"/>
      <c r="F12" s="236"/>
      <c r="G12" s="141"/>
      <c r="H12" s="232"/>
      <c r="I12" s="144"/>
      <c r="J12" s="17">
        <v>19373</v>
      </c>
      <c r="K12" s="248"/>
    </row>
    <row r="13" spans="1:11" s="16" customFormat="1" ht="81" customHeight="1" thickBot="1">
      <c r="A13" s="90"/>
      <c r="B13" s="92"/>
      <c r="C13" s="94"/>
      <c r="D13" s="10" t="s">
        <v>14</v>
      </c>
      <c r="E13" s="96"/>
      <c r="F13" s="117"/>
      <c r="G13" s="142"/>
      <c r="H13" s="67">
        <v>39620</v>
      </c>
      <c r="I13" s="145"/>
      <c r="J13" s="18">
        <v>38570</v>
      </c>
    </row>
    <row r="14" spans="1:11" s="16" customFormat="1" ht="15.75" customHeight="1">
      <c r="A14" s="227">
        <v>6</v>
      </c>
      <c r="B14" s="212" t="s">
        <v>10</v>
      </c>
      <c r="C14" s="213" t="s">
        <v>87</v>
      </c>
      <c r="D14" s="233" t="s">
        <v>37</v>
      </c>
      <c r="E14" s="234" t="s">
        <v>44</v>
      </c>
      <c r="F14" s="116" t="s">
        <v>88</v>
      </c>
      <c r="G14" s="140">
        <f>H14/H16*100</f>
        <v>16.343438147241574</v>
      </c>
      <c r="H14" s="223">
        <v>868</v>
      </c>
      <c r="I14" s="157">
        <f>J15/J16*100</f>
        <v>16.312355293622396</v>
      </c>
      <c r="J14" s="20" t="s">
        <v>52</v>
      </c>
    </row>
    <row r="15" spans="1:11" ht="39.75" customHeight="1">
      <c r="A15" s="158"/>
      <c r="B15" s="160"/>
      <c r="C15" s="162"/>
      <c r="D15" s="165"/>
      <c r="E15" s="235"/>
      <c r="F15" s="236"/>
      <c r="G15" s="141"/>
      <c r="H15" s="224"/>
      <c r="I15" s="157"/>
      <c r="J15" s="21">
        <v>775</v>
      </c>
    </row>
    <row r="16" spans="1:11" ht="57" customHeight="1" thickBot="1">
      <c r="A16" s="90"/>
      <c r="B16" s="92"/>
      <c r="C16" s="94"/>
      <c r="D16" s="10" t="s">
        <v>38</v>
      </c>
      <c r="E16" s="96"/>
      <c r="F16" s="117"/>
      <c r="G16" s="142"/>
      <c r="H16" s="65">
        <v>5311</v>
      </c>
      <c r="I16" s="157"/>
      <c r="J16" s="22">
        <v>4751</v>
      </c>
    </row>
    <row r="17" spans="1:13" ht="18.75" customHeight="1">
      <c r="A17" s="89">
        <v>7</v>
      </c>
      <c r="B17" s="91" t="s">
        <v>10</v>
      </c>
      <c r="C17" s="93" t="s">
        <v>73</v>
      </c>
      <c r="D17" s="164" t="s">
        <v>47</v>
      </c>
      <c r="E17" s="166" t="s">
        <v>45</v>
      </c>
      <c r="F17" s="134" t="s">
        <v>89</v>
      </c>
      <c r="G17" s="107">
        <f>H17/H19*100</f>
        <v>4.3766578249336874</v>
      </c>
      <c r="H17" s="237">
        <v>66</v>
      </c>
      <c r="I17" s="171">
        <f>J18/J19*100</f>
        <v>5.1444043321299642</v>
      </c>
      <c r="J17" s="19" t="s">
        <v>48</v>
      </c>
    </row>
    <row r="18" spans="1:13" ht="36" customHeight="1">
      <c r="A18" s="158"/>
      <c r="B18" s="160"/>
      <c r="C18" s="162"/>
      <c r="D18" s="165"/>
      <c r="E18" s="167"/>
      <c r="F18" s="134"/>
      <c r="G18" s="169"/>
      <c r="H18" s="224"/>
      <c r="I18" s="171"/>
      <c r="J18" s="21">
        <v>57</v>
      </c>
    </row>
    <row r="19" spans="1:13" ht="52.5" customHeight="1" thickBot="1">
      <c r="A19" s="159"/>
      <c r="B19" s="161"/>
      <c r="C19" s="163"/>
      <c r="D19" s="29" t="s">
        <v>95</v>
      </c>
      <c r="E19" s="168"/>
      <c r="F19" s="134"/>
      <c r="G19" s="170"/>
      <c r="H19" s="68">
        <v>1508</v>
      </c>
      <c r="I19" s="171"/>
      <c r="J19" s="22">
        <v>1108</v>
      </c>
    </row>
    <row r="20" spans="1:13" ht="21.75" customHeight="1">
      <c r="A20" s="227">
        <v>8</v>
      </c>
      <c r="B20" s="212" t="s">
        <v>10</v>
      </c>
      <c r="C20" s="213" t="s">
        <v>90</v>
      </c>
      <c r="D20" s="233" t="s">
        <v>16</v>
      </c>
      <c r="E20" s="172" t="s">
        <v>46</v>
      </c>
      <c r="F20" s="153" t="s">
        <v>91</v>
      </c>
      <c r="G20" s="140">
        <f>H20/H22*100</f>
        <v>0.40905372238887372</v>
      </c>
      <c r="H20" s="223">
        <v>15</v>
      </c>
      <c r="I20" s="157">
        <f>J21/J22*100</f>
        <v>0.42761148442272445</v>
      </c>
      <c r="J20" s="19" t="s">
        <v>34</v>
      </c>
    </row>
    <row r="21" spans="1:13" ht="29.25" customHeight="1">
      <c r="A21" s="158"/>
      <c r="B21" s="160"/>
      <c r="C21" s="162"/>
      <c r="D21" s="165"/>
      <c r="E21" s="167"/>
      <c r="F21" s="134"/>
      <c r="G21" s="141"/>
      <c r="H21" s="224"/>
      <c r="I21" s="157"/>
      <c r="J21" s="22">
        <v>14</v>
      </c>
    </row>
    <row r="22" spans="1:13" ht="45" customHeight="1" thickBot="1">
      <c r="A22" s="90"/>
      <c r="B22" s="92"/>
      <c r="C22" s="94"/>
      <c r="D22" s="10" t="s">
        <v>17</v>
      </c>
      <c r="E22" s="173"/>
      <c r="F22" s="154"/>
      <c r="G22" s="142"/>
      <c r="H22" s="65">
        <v>3667</v>
      </c>
      <c r="I22" s="157"/>
      <c r="J22" s="22">
        <f>3246+27+1</f>
        <v>3274</v>
      </c>
    </row>
    <row r="23" spans="1:13" ht="18.75" customHeight="1">
      <c r="A23" s="245">
        <v>9</v>
      </c>
      <c r="B23" s="212" t="s">
        <v>18</v>
      </c>
      <c r="C23" s="213" t="s">
        <v>19</v>
      </c>
      <c r="D23" s="228" t="s">
        <v>23</v>
      </c>
      <c r="E23" s="172" t="s">
        <v>49</v>
      </c>
      <c r="F23" s="153" t="s">
        <v>101</v>
      </c>
      <c r="G23" s="140">
        <f>H23/H25*100</f>
        <v>56.435643564356432</v>
      </c>
      <c r="H23" s="238">
        <v>342</v>
      </c>
      <c r="I23" s="240">
        <f>J24/J25*100</f>
        <v>56.435643564356432</v>
      </c>
      <c r="J23" s="69" t="s">
        <v>35</v>
      </c>
      <c r="K23" s="70"/>
      <c r="L23" s="70"/>
      <c r="M23" s="70"/>
    </row>
    <row r="24" spans="1:13" ht="49.5" customHeight="1">
      <c r="A24" s="246"/>
      <c r="B24" s="160"/>
      <c r="C24" s="162"/>
      <c r="D24" s="164"/>
      <c r="E24" s="167"/>
      <c r="F24" s="134"/>
      <c r="G24" s="141"/>
      <c r="H24" s="239"/>
      <c r="I24" s="241"/>
      <c r="J24" s="71">
        <v>342</v>
      </c>
      <c r="K24" s="70"/>
      <c r="L24" s="70"/>
      <c r="M24" s="70"/>
    </row>
    <row r="25" spans="1:13" ht="60.75" customHeight="1" thickBot="1">
      <c r="A25" s="247"/>
      <c r="B25" s="92"/>
      <c r="C25" s="94"/>
      <c r="D25" s="57" t="s">
        <v>24</v>
      </c>
      <c r="E25" s="173"/>
      <c r="F25" s="154"/>
      <c r="G25" s="142"/>
      <c r="H25" s="74">
        <v>606</v>
      </c>
      <c r="I25" s="242"/>
      <c r="J25" s="72">
        <v>606</v>
      </c>
      <c r="K25" s="70"/>
      <c r="L25" s="70"/>
      <c r="M25" s="70"/>
    </row>
    <row r="26" spans="1:13" ht="18" customHeight="1">
      <c r="A26" s="254">
        <v>10</v>
      </c>
      <c r="B26" s="256" t="s">
        <v>20</v>
      </c>
      <c r="C26" s="225" t="s">
        <v>74</v>
      </c>
      <c r="D26" s="228" t="s">
        <v>75</v>
      </c>
      <c r="E26" s="116" t="s">
        <v>50</v>
      </c>
      <c r="F26" s="116" t="s">
        <v>92</v>
      </c>
      <c r="G26" s="195">
        <f>H26/H28*100</f>
        <v>4.451758184652693</v>
      </c>
      <c r="H26" s="223">
        <v>257</v>
      </c>
      <c r="I26" s="197">
        <f>J27/J28*100</f>
        <v>3.4268499340990397</v>
      </c>
      <c r="J26" s="3" t="s">
        <v>55</v>
      </c>
    </row>
    <row r="27" spans="1:13" ht="63.75" customHeight="1">
      <c r="A27" s="255"/>
      <c r="B27" s="257"/>
      <c r="C27" s="244"/>
      <c r="D27" s="243"/>
      <c r="E27" s="236"/>
      <c r="F27" s="236"/>
      <c r="G27" s="196"/>
      <c r="H27" s="224"/>
      <c r="I27" s="198"/>
      <c r="J27" s="12">
        <v>182</v>
      </c>
    </row>
    <row r="28" spans="1:13" ht="110.25" customHeight="1" thickBot="1">
      <c r="A28" s="255"/>
      <c r="B28" s="257"/>
      <c r="C28" s="244"/>
      <c r="D28" s="29" t="s">
        <v>76</v>
      </c>
      <c r="E28" s="236"/>
      <c r="F28" s="236"/>
      <c r="G28" s="196"/>
      <c r="H28" s="68">
        <v>5773</v>
      </c>
      <c r="I28" s="198"/>
      <c r="J28" s="12">
        <v>5311</v>
      </c>
    </row>
    <row r="29" spans="1:13" ht="15" customHeight="1">
      <c r="A29" s="249">
        <v>11</v>
      </c>
      <c r="B29" s="213" t="s">
        <v>20</v>
      </c>
      <c r="C29" s="213" t="s">
        <v>96</v>
      </c>
      <c r="D29" s="233" t="s">
        <v>22</v>
      </c>
      <c r="E29" s="234" t="s">
        <v>26</v>
      </c>
      <c r="F29" s="234" t="s">
        <v>97</v>
      </c>
      <c r="G29" s="251">
        <f>H29/H31*100</f>
        <v>12.045914790178555</v>
      </c>
      <c r="H29" s="252">
        <v>135385</v>
      </c>
      <c r="I29" s="192">
        <f>J30/J31*100</f>
        <v>11.505390120899575</v>
      </c>
      <c r="J29" s="24" t="s">
        <v>36</v>
      </c>
    </row>
    <row r="30" spans="1:13" ht="49.5" customHeight="1">
      <c r="A30" s="250"/>
      <c r="B30" s="162"/>
      <c r="C30" s="162"/>
      <c r="D30" s="165"/>
      <c r="E30" s="235"/>
      <c r="F30" s="235"/>
      <c r="G30" s="169"/>
      <c r="H30" s="253"/>
      <c r="I30" s="193"/>
      <c r="J30" s="26">
        <v>129310</v>
      </c>
      <c r="K30" s="209"/>
    </row>
    <row r="31" spans="1:13" ht="48" customHeight="1">
      <c r="A31" s="250"/>
      <c r="B31" s="162"/>
      <c r="C31" s="162"/>
      <c r="D31" s="63" t="s">
        <v>60</v>
      </c>
      <c r="E31" s="235"/>
      <c r="F31" s="235"/>
      <c r="G31" s="169"/>
      <c r="H31" s="66">
        <v>1123908</v>
      </c>
      <c r="I31" s="194"/>
      <c r="J31" s="26">
        <v>1123908</v>
      </c>
      <c r="K31" s="209"/>
    </row>
    <row r="32" spans="1:13" ht="68.25" customHeight="1">
      <c r="A32" s="58">
        <v>12</v>
      </c>
      <c r="B32" s="56" t="s">
        <v>79</v>
      </c>
      <c r="C32" s="56" t="s">
        <v>81</v>
      </c>
      <c r="D32" s="63" t="s">
        <v>99</v>
      </c>
      <c r="E32" s="59" t="s">
        <v>82</v>
      </c>
      <c r="F32" s="21"/>
      <c r="G32" s="54">
        <f>H32/84826*100</f>
        <v>31.546931365383259</v>
      </c>
      <c r="H32" s="66">
        <v>26760</v>
      </c>
      <c r="I32" s="31"/>
      <c r="J32" s="12">
        <v>23886</v>
      </c>
    </row>
    <row r="33" spans="1:10" ht="61.5" customHeight="1" thickBot="1">
      <c r="A33" s="60">
        <v>13</v>
      </c>
      <c r="B33" s="57" t="s">
        <v>79</v>
      </c>
      <c r="C33" s="57" t="s">
        <v>78</v>
      </c>
      <c r="D33" s="10" t="s">
        <v>98</v>
      </c>
      <c r="E33" s="61" t="s">
        <v>80</v>
      </c>
      <c r="F33" s="62"/>
      <c r="G33" s="55">
        <f>H33/340*100</f>
        <v>75.588235294117652</v>
      </c>
      <c r="H33" s="65">
        <v>257</v>
      </c>
      <c r="I33" s="32"/>
      <c r="J33" s="14">
        <v>182</v>
      </c>
    </row>
  </sheetData>
  <mergeCells count="95">
    <mergeCell ref="K11:K12"/>
    <mergeCell ref="I29:I31"/>
    <mergeCell ref="H26:H27"/>
    <mergeCell ref="I26:I28"/>
    <mergeCell ref="A29:A31"/>
    <mergeCell ref="B29:B31"/>
    <mergeCell ref="C29:C31"/>
    <mergeCell ref="D29:D30"/>
    <mergeCell ref="E29:E31"/>
    <mergeCell ref="F29:F31"/>
    <mergeCell ref="G29:G31"/>
    <mergeCell ref="H29:H30"/>
    <mergeCell ref="F26:F28"/>
    <mergeCell ref="G26:G28"/>
    <mergeCell ref="A26:A28"/>
    <mergeCell ref="B26:B28"/>
    <mergeCell ref="C26:C28"/>
    <mergeCell ref="A23:A25"/>
    <mergeCell ref="B23:B25"/>
    <mergeCell ref="C23:C25"/>
    <mergeCell ref="D23:D24"/>
    <mergeCell ref="E23:E25"/>
    <mergeCell ref="D26:D27"/>
    <mergeCell ref="E26:E28"/>
    <mergeCell ref="F20:F22"/>
    <mergeCell ref="G20:G22"/>
    <mergeCell ref="F23:F25"/>
    <mergeCell ref="H20:H21"/>
    <mergeCell ref="I20:I22"/>
    <mergeCell ref="G23:G25"/>
    <mergeCell ref="H23:H24"/>
    <mergeCell ref="I23:I25"/>
    <mergeCell ref="A20:A22"/>
    <mergeCell ref="B20:B22"/>
    <mergeCell ref="C20:C22"/>
    <mergeCell ref="D20:D21"/>
    <mergeCell ref="E20:E22"/>
    <mergeCell ref="H14:H15"/>
    <mergeCell ref="I14:I16"/>
    <mergeCell ref="A17:A19"/>
    <mergeCell ref="B17:B19"/>
    <mergeCell ref="C17:C19"/>
    <mergeCell ref="D17:D18"/>
    <mergeCell ref="E17:E19"/>
    <mergeCell ref="F17:F19"/>
    <mergeCell ref="G17:G19"/>
    <mergeCell ref="H17:H18"/>
    <mergeCell ref="I17:I19"/>
    <mergeCell ref="G11:G13"/>
    <mergeCell ref="H11:H12"/>
    <mergeCell ref="I11:I13"/>
    <mergeCell ref="A14:A16"/>
    <mergeCell ref="B14:B16"/>
    <mergeCell ref="C14:C16"/>
    <mergeCell ref="D14:D15"/>
    <mergeCell ref="E14:E16"/>
    <mergeCell ref="F14:F16"/>
    <mergeCell ref="G14:G16"/>
    <mergeCell ref="A11:A13"/>
    <mergeCell ref="B11:B13"/>
    <mergeCell ref="C11:C13"/>
    <mergeCell ref="D11:D12"/>
    <mergeCell ref="E11:E13"/>
    <mergeCell ref="F11:F13"/>
    <mergeCell ref="F8:F10"/>
    <mergeCell ref="G8:G10"/>
    <mergeCell ref="H8:H9"/>
    <mergeCell ref="I8:I10"/>
    <mergeCell ref="A6:A7"/>
    <mergeCell ref="B6:B7"/>
    <mergeCell ref="C6:C7"/>
    <mergeCell ref="E6:E7"/>
    <mergeCell ref="F6:F7"/>
    <mergeCell ref="G6:G7"/>
    <mergeCell ref="A8:A10"/>
    <mergeCell ref="B8:B10"/>
    <mergeCell ref="C8:C10"/>
    <mergeCell ref="D8:D9"/>
    <mergeCell ref="E8:E10"/>
    <mergeCell ref="K30:K31"/>
    <mergeCell ref="I2:I3"/>
    <mergeCell ref="A4:A5"/>
    <mergeCell ref="B4:B5"/>
    <mergeCell ref="C4:C5"/>
    <mergeCell ref="E4:E5"/>
    <mergeCell ref="F4:F5"/>
    <mergeCell ref="G4:G5"/>
    <mergeCell ref="I4:I5"/>
    <mergeCell ref="A2:A3"/>
    <mergeCell ref="B2:B3"/>
    <mergeCell ref="C2:C3"/>
    <mergeCell ref="E2:E3"/>
    <mergeCell ref="F2:F3"/>
    <mergeCell ref="G2:G3"/>
    <mergeCell ref="I6:I7"/>
  </mergeCells>
  <pageMargins left="0.70866141732283472" right="0.70866141732283472" top="0.74803149606299213" bottom="0.74803149606299213" header="0.31496062992125984" footer="0.31496062992125984"/>
  <pageSetup paperSize="9" scale="72" fitToHeight="3" orientation="landscape" horizontalDpi="180" verticalDpi="180" r:id="rId1"/>
  <rowBreaks count="2" manualBreakCount="2">
    <brk id="10" max="16383" man="1"/>
    <brk id="25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3"/>
  <sheetViews>
    <sheetView tabSelected="1" workbookViewId="0">
      <pane ySplit="1" topLeftCell="A2" activePane="bottomLeft" state="frozen"/>
      <selection pane="bottomLeft" activeCell="D26" sqref="D26:D27"/>
    </sheetView>
  </sheetViews>
  <sheetFormatPr defaultRowHeight="12"/>
  <cols>
    <col min="1" max="1" width="7" style="2" customWidth="1"/>
    <col min="2" max="2" width="24.28515625" style="2" customWidth="1"/>
    <col min="3" max="3" width="30.85546875" style="2" customWidth="1"/>
    <col min="4" max="4" width="55.85546875" style="2" customWidth="1"/>
    <col min="5" max="5" width="14" style="2" customWidth="1"/>
    <col min="6" max="6" width="13.28515625" style="2" customWidth="1"/>
    <col min="7" max="7" width="19.7109375" style="2" customWidth="1"/>
    <col min="8" max="8" width="16.85546875" style="2" customWidth="1"/>
    <col min="9" max="9" width="17.42578125" style="2" customWidth="1"/>
    <col min="10" max="10" width="9.85546875" style="2" hidden="1" customWidth="1"/>
    <col min="11" max="11" width="18.28515625" style="2" hidden="1" customWidth="1"/>
    <col min="12" max="12" width="30.42578125" style="2" hidden="1" customWidth="1"/>
    <col min="13" max="13" width="11.28515625" style="2" hidden="1" customWidth="1"/>
    <col min="14" max="16384" width="9.140625" style="2"/>
  </cols>
  <sheetData>
    <row r="1" spans="1:14" ht="36.75" thickBot="1">
      <c r="A1" s="33" t="s">
        <v>2</v>
      </c>
      <c r="B1" s="34" t="s">
        <v>3</v>
      </c>
      <c r="C1" s="34" t="s">
        <v>0</v>
      </c>
      <c r="D1" s="34" t="s">
        <v>1</v>
      </c>
      <c r="E1" s="34" t="s">
        <v>109</v>
      </c>
      <c r="F1" s="34" t="s">
        <v>110</v>
      </c>
      <c r="G1" s="34" t="s">
        <v>121</v>
      </c>
      <c r="H1" s="34" t="s">
        <v>64</v>
      </c>
      <c r="I1" s="35" t="s">
        <v>63</v>
      </c>
      <c r="J1" s="30" t="s">
        <v>25</v>
      </c>
      <c r="K1" s="1" t="s">
        <v>57</v>
      </c>
    </row>
    <row r="2" spans="1:14" ht="81" customHeight="1">
      <c r="A2" s="210">
        <v>1</v>
      </c>
      <c r="B2" s="261" t="s">
        <v>4</v>
      </c>
      <c r="C2" s="213" t="s">
        <v>83</v>
      </c>
      <c r="D2" s="81" t="s">
        <v>65</v>
      </c>
      <c r="E2" s="214" t="s">
        <v>39</v>
      </c>
      <c r="F2" s="105" t="s">
        <v>120</v>
      </c>
      <c r="G2" s="216" t="s">
        <v>122</v>
      </c>
      <c r="H2" s="303">
        <f>I2/I3*100</f>
        <v>39.572694550814532</v>
      </c>
      <c r="I2" s="84">
        <v>309817</v>
      </c>
      <c r="J2" s="87" t="e">
        <f>#REF!/K3*100</f>
        <v>#REF!</v>
      </c>
      <c r="K2" s="3" t="s">
        <v>56</v>
      </c>
      <c r="M2" s="295" t="s">
        <v>117</v>
      </c>
    </row>
    <row r="3" spans="1:14" ht="64.5" customHeight="1" thickBot="1">
      <c r="A3" s="211"/>
      <c r="B3" s="262"/>
      <c r="C3" s="94"/>
      <c r="D3" s="10" t="s">
        <v>12</v>
      </c>
      <c r="E3" s="215"/>
      <c r="F3" s="106"/>
      <c r="G3" s="217"/>
      <c r="H3" s="304"/>
      <c r="I3" s="6">
        <v>782906</v>
      </c>
      <c r="J3" s="88"/>
      <c r="K3" s="7">
        <v>752909</v>
      </c>
      <c r="M3" s="296"/>
    </row>
    <row r="4" spans="1:14" ht="54" customHeight="1">
      <c r="A4" s="89">
        <v>2</v>
      </c>
      <c r="B4" s="91" t="s">
        <v>6</v>
      </c>
      <c r="C4" s="93" t="s">
        <v>54</v>
      </c>
      <c r="D4" s="82" t="s">
        <v>66</v>
      </c>
      <c r="E4" s="95" t="s">
        <v>40</v>
      </c>
      <c r="F4" s="280" t="s">
        <v>115</v>
      </c>
      <c r="G4" s="236" t="s">
        <v>123</v>
      </c>
      <c r="H4" s="107">
        <f>I4/I5*100</f>
        <v>11.833326511399452</v>
      </c>
      <c r="I4" s="83">
        <v>8673</v>
      </c>
      <c r="J4" s="109" t="e">
        <f>#REF!/K5*100</f>
        <v>#REF!</v>
      </c>
      <c r="K4" s="8" t="s">
        <v>28</v>
      </c>
      <c r="M4" s="295" t="s">
        <v>117</v>
      </c>
    </row>
    <row r="5" spans="1:14" ht="53.25" customHeight="1" thickBot="1">
      <c r="A5" s="90"/>
      <c r="B5" s="92"/>
      <c r="C5" s="94"/>
      <c r="D5" s="10" t="s">
        <v>67</v>
      </c>
      <c r="E5" s="96"/>
      <c r="F5" s="281"/>
      <c r="G5" s="117"/>
      <c r="H5" s="108"/>
      <c r="I5" s="6">
        <v>73293</v>
      </c>
      <c r="J5" s="110"/>
      <c r="K5" s="7">
        <v>65156</v>
      </c>
      <c r="M5" s="296"/>
    </row>
    <row r="6" spans="1:14" ht="44.25" customHeight="1">
      <c r="A6" s="89">
        <v>3</v>
      </c>
      <c r="B6" s="91" t="s">
        <v>7</v>
      </c>
      <c r="C6" s="225" t="s">
        <v>51</v>
      </c>
      <c r="D6" s="78" t="s">
        <v>13</v>
      </c>
      <c r="E6" s="95" t="s">
        <v>41</v>
      </c>
      <c r="F6" s="279" t="s">
        <v>119</v>
      </c>
      <c r="G6" s="116" t="s">
        <v>127</v>
      </c>
      <c r="H6" s="107">
        <f>I6/I7*100</f>
        <v>32.632599244059229</v>
      </c>
      <c r="I6" s="79">
        <v>197624</v>
      </c>
      <c r="J6" s="109" t="e">
        <f>#REF!/K7*100</f>
        <v>#REF!</v>
      </c>
      <c r="K6" s="8" t="s">
        <v>30</v>
      </c>
      <c r="M6" s="295" t="s">
        <v>117</v>
      </c>
    </row>
    <row r="7" spans="1:14" ht="51" customHeight="1" thickBot="1">
      <c r="A7" s="90"/>
      <c r="B7" s="92"/>
      <c r="C7" s="226"/>
      <c r="D7" s="10" t="s">
        <v>118</v>
      </c>
      <c r="E7" s="96"/>
      <c r="F7" s="281"/>
      <c r="G7" s="117"/>
      <c r="H7" s="108"/>
      <c r="I7" s="6">
        <v>605603</v>
      </c>
      <c r="J7" s="110"/>
      <c r="K7" s="14">
        <v>605603</v>
      </c>
      <c r="M7" s="296"/>
    </row>
    <row r="8" spans="1:14" ht="15" customHeight="1">
      <c r="A8" s="227">
        <v>4</v>
      </c>
      <c r="B8" s="212" t="s">
        <v>8</v>
      </c>
      <c r="C8" s="213" t="s">
        <v>69</v>
      </c>
      <c r="D8" s="228" t="s">
        <v>53</v>
      </c>
      <c r="E8" s="229" t="s">
        <v>42</v>
      </c>
      <c r="F8" s="306" t="s">
        <v>116</v>
      </c>
      <c r="G8" s="218" t="s">
        <v>126</v>
      </c>
      <c r="H8" s="140">
        <f>(I8-I10)/I10*100</f>
        <v>6.6890803390067939</v>
      </c>
      <c r="I8" s="135">
        <f>5269+5575+4388</f>
        <v>15232</v>
      </c>
      <c r="J8" s="138">
        <f>(K9-K10)/K10*100</f>
        <v>3.2953529937444146</v>
      </c>
      <c r="K8" s="3" t="s">
        <v>31</v>
      </c>
      <c r="M8" s="295" t="s">
        <v>117</v>
      </c>
    </row>
    <row r="9" spans="1:14" ht="36" customHeight="1">
      <c r="A9" s="158"/>
      <c r="B9" s="160"/>
      <c r="C9" s="162"/>
      <c r="D9" s="164"/>
      <c r="E9" s="230"/>
      <c r="F9" s="307"/>
      <c r="G9" s="219"/>
      <c r="H9" s="141"/>
      <c r="I9" s="136"/>
      <c r="J9" s="139"/>
      <c r="K9" s="12">
        <f>3169+3482+2596</f>
        <v>9247</v>
      </c>
      <c r="M9" s="305"/>
    </row>
    <row r="10" spans="1:14" ht="71.25" customHeight="1" thickBot="1">
      <c r="A10" s="158"/>
      <c r="B10" s="160"/>
      <c r="C10" s="162"/>
      <c r="D10" s="56" t="s">
        <v>70</v>
      </c>
      <c r="E10" s="230"/>
      <c r="F10" s="308"/>
      <c r="G10" s="220"/>
      <c r="H10" s="141"/>
      <c r="I10" s="80">
        <f>4827+4685+4765</f>
        <v>14277</v>
      </c>
      <c r="J10" s="139"/>
      <c r="K10" s="4">
        <f>3000+2834+3118</f>
        <v>8952</v>
      </c>
      <c r="L10" s="2" t="s">
        <v>106</v>
      </c>
      <c r="M10" s="296"/>
    </row>
    <row r="11" spans="1:14" s="16" customFormat="1" ht="18" customHeight="1">
      <c r="A11" s="118">
        <v>5</v>
      </c>
      <c r="B11" s="268" t="s">
        <v>15</v>
      </c>
      <c r="C11" s="271" t="s">
        <v>9</v>
      </c>
      <c r="D11" s="274" t="s">
        <v>138</v>
      </c>
      <c r="E11" s="276" t="s">
        <v>43</v>
      </c>
      <c r="F11" s="279" t="s">
        <v>129</v>
      </c>
      <c r="G11" s="279" t="s">
        <v>128</v>
      </c>
      <c r="H11" s="263">
        <f>I11/I13*100</f>
        <v>69.039386832370226</v>
      </c>
      <c r="I11" s="266">
        <v>28554</v>
      </c>
      <c r="J11" s="143">
        <f>K12/K13*100</f>
        <v>50.228156598392538</v>
      </c>
      <c r="K11" s="3" t="s">
        <v>32</v>
      </c>
      <c r="L11" s="248" t="s">
        <v>107</v>
      </c>
      <c r="M11" s="297" t="s">
        <v>117</v>
      </c>
      <c r="N11" s="248"/>
    </row>
    <row r="12" spans="1:14" s="16" customFormat="1" ht="44.25" customHeight="1">
      <c r="A12" s="119"/>
      <c r="B12" s="269"/>
      <c r="C12" s="272"/>
      <c r="D12" s="275"/>
      <c r="E12" s="277"/>
      <c r="F12" s="280"/>
      <c r="G12" s="280"/>
      <c r="H12" s="264"/>
      <c r="I12" s="267"/>
      <c r="J12" s="144"/>
      <c r="K12" s="17">
        <v>19373</v>
      </c>
      <c r="L12" s="248"/>
      <c r="M12" s="298"/>
      <c r="N12" s="248"/>
    </row>
    <row r="13" spans="1:14" s="16" customFormat="1" ht="81" customHeight="1" thickBot="1">
      <c r="A13" s="112"/>
      <c r="B13" s="270"/>
      <c r="C13" s="273"/>
      <c r="D13" s="76" t="s">
        <v>14</v>
      </c>
      <c r="E13" s="278"/>
      <c r="F13" s="281"/>
      <c r="G13" s="281"/>
      <c r="H13" s="265"/>
      <c r="I13" s="77">
        <v>41359</v>
      </c>
      <c r="J13" s="145"/>
      <c r="K13" s="18">
        <v>38570</v>
      </c>
      <c r="L13" s="248"/>
      <c r="M13" s="299"/>
      <c r="N13" s="248"/>
    </row>
    <row r="14" spans="1:14" s="16" customFormat="1" ht="15.75" customHeight="1">
      <c r="A14" s="227">
        <v>6</v>
      </c>
      <c r="B14" s="212" t="s">
        <v>10</v>
      </c>
      <c r="C14" s="213" t="s">
        <v>112</v>
      </c>
      <c r="D14" s="233" t="s">
        <v>37</v>
      </c>
      <c r="E14" s="234" t="s">
        <v>44</v>
      </c>
      <c r="F14" s="279" t="s">
        <v>113</v>
      </c>
      <c r="G14" s="116" t="s">
        <v>130</v>
      </c>
      <c r="H14" s="140">
        <f>I14/I16*100</f>
        <v>16.206846742741586</v>
      </c>
      <c r="I14" s="135">
        <v>1122</v>
      </c>
      <c r="J14" s="157">
        <f>K15/K16*100</f>
        <v>16.312355293622396</v>
      </c>
      <c r="K14" s="20" t="s">
        <v>52</v>
      </c>
      <c r="L14" s="260" t="s">
        <v>108</v>
      </c>
      <c r="M14" s="300"/>
    </row>
    <row r="15" spans="1:14" ht="39.75" customHeight="1">
      <c r="A15" s="158"/>
      <c r="B15" s="160"/>
      <c r="C15" s="162"/>
      <c r="D15" s="165"/>
      <c r="E15" s="235"/>
      <c r="F15" s="280"/>
      <c r="G15" s="236"/>
      <c r="H15" s="141"/>
      <c r="I15" s="136"/>
      <c r="J15" s="157"/>
      <c r="K15" s="21">
        <v>775</v>
      </c>
      <c r="L15" s="260"/>
      <c r="M15" s="300"/>
    </row>
    <row r="16" spans="1:14" ht="57" customHeight="1" thickBot="1">
      <c r="A16" s="90"/>
      <c r="B16" s="92"/>
      <c r="C16" s="94"/>
      <c r="D16" s="10" t="s">
        <v>38</v>
      </c>
      <c r="E16" s="96"/>
      <c r="F16" s="281"/>
      <c r="G16" s="117"/>
      <c r="H16" s="142"/>
      <c r="I16" s="6">
        <v>6923</v>
      </c>
      <c r="J16" s="157"/>
      <c r="K16" s="22">
        <v>4751</v>
      </c>
      <c r="M16" s="300"/>
    </row>
    <row r="17" spans="1:13" ht="18.75" customHeight="1">
      <c r="A17" s="89">
        <v>7</v>
      </c>
      <c r="B17" s="91" t="s">
        <v>10</v>
      </c>
      <c r="C17" s="93" t="s">
        <v>73</v>
      </c>
      <c r="D17" s="164" t="s">
        <v>47</v>
      </c>
      <c r="E17" s="166" t="s">
        <v>45</v>
      </c>
      <c r="F17" s="285" t="s">
        <v>111</v>
      </c>
      <c r="G17" s="134" t="s">
        <v>131</v>
      </c>
      <c r="H17" s="107">
        <f>I17/I19*100</f>
        <v>4.5228628230616303</v>
      </c>
      <c r="I17" s="137">
        <v>91</v>
      </c>
      <c r="J17" s="171">
        <f>K18/K19*100</f>
        <v>5.1444043321299642</v>
      </c>
      <c r="K17" s="19" t="s">
        <v>48</v>
      </c>
      <c r="L17" s="260" t="s">
        <v>108</v>
      </c>
      <c r="M17" s="301"/>
    </row>
    <row r="18" spans="1:13" ht="36" customHeight="1">
      <c r="A18" s="158"/>
      <c r="B18" s="160"/>
      <c r="C18" s="162"/>
      <c r="D18" s="165"/>
      <c r="E18" s="167"/>
      <c r="F18" s="286"/>
      <c r="G18" s="134"/>
      <c r="H18" s="169"/>
      <c r="I18" s="136"/>
      <c r="J18" s="171"/>
      <c r="K18" s="21">
        <v>57</v>
      </c>
      <c r="L18" s="260"/>
      <c r="M18" s="301"/>
    </row>
    <row r="19" spans="1:13" ht="52.5" customHeight="1" thickBot="1">
      <c r="A19" s="159"/>
      <c r="B19" s="161"/>
      <c r="C19" s="163"/>
      <c r="D19" s="29" t="s">
        <v>95</v>
      </c>
      <c r="E19" s="168"/>
      <c r="F19" s="287"/>
      <c r="G19" s="134"/>
      <c r="H19" s="170"/>
      <c r="I19" s="6">
        <v>2012</v>
      </c>
      <c r="J19" s="171"/>
      <c r="K19" s="22">
        <v>1108</v>
      </c>
      <c r="M19" s="301"/>
    </row>
    <row r="20" spans="1:13" ht="21.75" customHeight="1">
      <c r="A20" s="227">
        <v>8</v>
      </c>
      <c r="B20" s="212" t="s">
        <v>10</v>
      </c>
      <c r="C20" s="213" t="s">
        <v>102</v>
      </c>
      <c r="D20" s="233" t="s">
        <v>16</v>
      </c>
      <c r="E20" s="172" t="s">
        <v>46</v>
      </c>
      <c r="F20" s="285" t="s">
        <v>114</v>
      </c>
      <c r="G20" s="153" t="s">
        <v>132</v>
      </c>
      <c r="H20" s="140">
        <f>I20/I22*100</f>
        <v>0.91954022988505746</v>
      </c>
      <c r="I20" s="135">
        <v>44</v>
      </c>
      <c r="J20" s="157">
        <f>K21/K22*100</f>
        <v>0.42761148442272445</v>
      </c>
      <c r="K20" s="19" t="s">
        <v>34</v>
      </c>
      <c r="M20" s="301"/>
    </row>
    <row r="21" spans="1:13" ht="29.25" customHeight="1">
      <c r="A21" s="158"/>
      <c r="B21" s="160"/>
      <c r="C21" s="162"/>
      <c r="D21" s="165"/>
      <c r="E21" s="167"/>
      <c r="F21" s="286"/>
      <c r="G21" s="134"/>
      <c r="H21" s="141"/>
      <c r="I21" s="136"/>
      <c r="J21" s="157"/>
      <c r="K21" s="22">
        <v>14</v>
      </c>
      <c r="M21" s="301"/>
    </row>
    <row r="22" spans="1:13" ht="45" customHeight="1" thickBot="1">
      <c r="A22" s="90"/>
      <c r="B22" s="92"/>
      <c r="C22" s="94"/>
      <c r="D22" s="10" t="s">
        <v>17</v>
      </c>
      <c r="E22" s="173"/>
      <c r="F22" s="287"/>
      <c r="G22" s="154"/>
      <c r="H22" s="142"/>
      <c r="I22" s="6">
        <v>4785</v>
      </c>
      <c r="J22" s="157"/>
      <c r="K22" s="22">
        <f>3246+27+1</f>
        <v>3274</v>
      </c>
      <c r="M22" s="301"/>
    </row>
    <row r="23" spans="1:13" ht="18.75" customHeight="1">
      <c r="A23" s="290">
        <v>9</v>
      </c>
      <c r="B23" s="268" t="s">
        <v>18</v>
      </c>
      <c r="C23" s="271" t="s">
        <v>19</v>
      </c>
      <c r="D23" s="174" t="s">
        <v>23</v>
      </c>
      <c r="E23" s="282" t="s">
        <v>49</v>
      </c>
      <c r="F23" s="285" t="s">
        <v>124</v>
      </c>
      <c r="G23" s="285" t="s">
        <v>125</v>
      </c>
      <c r="H23" s="263">
        <f>I23/I25*100</f>
        <v>55.61056105610561</v>
      </c>
      <c r="I23" s="288">
        <v>337</v>
      </c>
      <c r="J23" s="240">
        <f>K24/K25*100</f>
        <v>56.435643564356432</v>
      </c>
      <c r="K23" s="69" t="s">
        <v>35</v>
      </c>
      <c r="L23" s="70"/>
      <c r="M23" s="302"/>
    </row>
    <row r="24" spans="1:13" ht="49.5" customHeight="1">
      <c r="A24" s="291"/>
      <c r="B24" s="269"/>
      <c r="C24" s="272"/>
      <c r="D24" s="175"/>
      <c r="E24" s="283"/>
      <c r="F24" s="286"/>
      <c r="G24" s="286"/>
      <c r="H24" s="264"/>
      <c r="I24" s="289"/>
      <c r="J24" s="241"/>
      <c r="K24" s="71">
        <v>342</v>
      </c>
      <c r="L24" s="70"/>
      <c r="M24" s="302"/>
    </row>
    <row r="25" spans="1:13" ht="60.75" customHeight="1" thickBot="1">
      <c r="A25" s="292"/>
      <c r="B25" s="270"/>
      <c r="C25" s="273"/>
      <c r="D25" s="23" t="s">
        <v>24</v>
      </c>
      <c r="E25" s="284"/>
      <c r="F25" s="287"/>
      <c r="G25" s="287"/>
      <c r="H25" s="265"/>
      <c r="I25" s="75">
        <v>606</v>
      </c>
      <c r="J25" s="242"/>
      <c r="K25" s="72">
        <v>606</v>
      </c>
      <c r="L25" s="70"/>
      <c r="M25" s="302"/>
    </row>
    <row r="26" spans="1:13" ht="18" customHeight="1">
      <c r="A26" s="254">
        <v>10</v>
      </c>
      <c r="B26" s="256" t="s">
        <v>20</v>
      </c>
      <c r="C26" s="225" t="s">
        <v>74</v>
      </c>
      <c r="D26" s="228" t="s">
        <v>75</v>
      </c>
      <c r="E26" s="116" t="s">
        <v>50</v>
      </c>
      <c r="F26" s="279" t="s">
        <v>135</v>
      </c>
      <c r="G26" s="116" t="s">
        <v>136</v>
      </c>
      <c r="H26" s="195">
        <f>I26/I28*100</f>
        <v>5.403413975193418</v>
      </c>
      <c r="I26" s="293">
        <v>440</v>
      </c>
      <c r="J26" s="197">
        <f>K27/K28*100</f>
        <v>3.4268499340990397</v>
      </c>
      <c r="K26" s="3" t="s">
        <v>55</v>
      </c>
    </row>
    <row r="27" spans="1:13" ht="57.75" customHeight="1">
      <c r="A27" s="255"/>
      <c r="B27" s="257"/>
      <c r="C27" s="244"/>
      <c r="D27" s="243"/>
      <c r="E27" s="236"/>
      <c r="F27" s="280"/>
      <c r="G27" s="236"/>
      <c r="H27" s="196"/>
      <c r="I27" s="294"/>
      <c r="J27" s="198"/>
      <c r="K27" s="12">
        <v>182</v>
      </c>
    </row>
    <row r="28" spans="1:13" ht="84" customHeight="1" thickBot="1">
      <c r="A28" s="255"/>
      <c r="B28" s="257"/>
      <c r="C28" s="244"/>
      <c r="D28" s="29" t="s">
        <v>103</v>
      </c>
      <c r="E28" s="236"/>
      <c r="F28" s="280"/>
      <c r="G28" s="236"/>
      <c r="H28" s="196"/>
      <c r="I28" s="36">
        <v>8143</v>
      </c>
      <c r="J28" s="198"/>
      <c r="K28" s="12">
        <v>5311</v>
      </c>
    </row>
    <row r="29" spans="1:13" ht="61.5" customHeight="1" thickBot="1">
      <c r="A29" s="309" t="s">
        <v>105</v>
      </c>
      <c r="B29" s="310" t="s">
        <v>79</v>
      </c>
      <c r="C29" s="310" t="s">
        <v>78</v>
      </c>
      <c r="D29" s="311" t="s">
        <v>98</v>
      </c>
      <c r="E29" s="312" t="s">
        <v>104</v>
      </c>
      <c r="F29" s="313" t="s">
        <v>134</v>
      </c>
      <c r="G29" s="312" t="s">
        <v>140</v>
      </c>
      <c r="H29" s="314">
        <f>I29/347*100</f>
        <v>126.80115273775216</v>
      </c>
      <c r="I29" s="315">
        <v>440</v>
      </c>
      <c r="J29" s="32"/>
      <c r="K29" s="14">
        <v>182</v>
      </c>
    </row>
    <row r="30" spans="1:13" ht="15" customHeight="1">
      <c r="A30" s="249">
        <v>11</v>
      </c>
      <c r="B30" s="213" t="s">
        <v>20</v>
      </c>
      <c r="C30" s="213" t="s">
        <v>96</v>
      </c>
      <c r="D30" s="233" t="s">
        <v>22</v>
      </c>
      <c r="E30" s="234" t="s">
        <v>26</v>
      </c>
      <c r="F30" s="279" t="s">
        <v>133</v>
      </c>
      <c r="G30" s="234" t="s">
        <v>137</v>
      </c>
      <c r="H30" s="251">
        <f>I30/I32*100</f>
        <v>21.064891432394823</v>
      </c>
      <c r="I30" s="258">
        <v>236750</v>
      </c>
      <c r="J30" s="192">
        <f>K31/K32*100</f>
        <v>11.505390120899575</v>
      </c>
      <c r="K30" s="24" t="s">
        <v>36</v>
      </c>
    </row>
    <row r="31" spans="1:13" ht="49.5" customHeight="1">
      <c r="A31" s="250"/>
      <c r="B31" s="162"/>
      <c r="C31" s="162"/>
      <c r="D31" s="165"/>
      <c r="E31" s="235"/>
      <c r="F31" s="280"/>
      <c r="G31" s="235"/>
      <c r="H31" s="169"/>
      <c r="I31" s="259"/>
      <c r="J31" s="193"/>
      <c r="K31" s="26">
        <v>129310</v>
      </c>
      <c r="L31" s="209"/>
    </row>
    <row r="32" spans="1:13" ht="48" customHeight="1" thickBot="1">
      <c r="A32" s="316"/>
      <c r="B32" s="94"/>
      <c r="C32" s="94"/>
      <c r="D32" s="10" t="s">
        <v>60</v>
      </c>
      <c r="E32" s="96"/>
      <c r="F32" s="281"/>
      <c r="G32" s="96"/>
      <c r="H32" s="108"/>
      <c r="I32" s="6">
        <v>1123908</v>
      </c>
      <c r="J32" s="194"/>
      <c r="K32" s="26">
        <v>1123908</v>
      </c>
      <c r="L32" s="209"/>
    </row>
    <row r="33" spans="1:11" ht="68.25" customHeight="1" thickBot="1">
      <c r="A33" s="317">
        <v>12</v>
      </c>
      <c r="B33" s="310" t="s">
        <v>79</v>
      </c>
      <c r="C33" s="310" t="s">
        <v>81</v>
      </c>
      <c r="D33" s="311" t="s">
        <v>99</v>
      </c>
      <c r="E33" s="312" t="s">
        <v>82</v>
      </c>
      <c r="F33" s="313" t="s">
        <v>139</v>
      </c>
      <c r="G33" s="312" t="s">
        <v>140</v>
      </c>
      <c r="H33" s="314">
        <f>I33/84826*100</f>
        <v>111.41748992054323</v>
      </c>
      <c r="I33" s="318">
        <v>94511</v>
      </c>
      <c r="J33" s="31"/>
      <c r="K33" s="12">
        <v>23886</v>
      </c>
    </row>
  </sheetData>
  <mergeCells count="118">
    <mergeCell ref="N11:N13"/>
    <mergeCell ref="I30:I31"/>
    <mergeCell ref="J30:J32"/>
    <mergeCell ref="L31:L32"/>
    <mergeCell ref="I26:I27"/>
    <mergeCell ref="J26:J28"/>
    <mergeCell ref="A30:A32"/>
    <mergeCell ref="B30:B32"/>
    <mergeCell ref="C30:C32"/>
    <mergeCell ref="D30:D31"/>
    <mergeCell ref="E30:E32"/>
    <mergeCell ref="F30:F32"/>
    <mergeCell ref="G30:G32"/>
    <mergeCell ref="H30:H32"/>
    <mergeCell ref="A26:A28"/>
    <mergeCell ref="B26:B28"/>
    <mergeCell ref="C26:C28"/>
    <mergeCell ref="D26:D27"/>
    <mergeCell ref="E26:E28"/>
    <mergeCell ref="F26:F28"/>
    <mergeCell ref="G26:G28"/>
    <mergeCell ref="H26:H28"/>
    <mergeCell ref="A23:A25"/>
    <mergeCell ref="B23:B25"/>
    <mergeCell ref="C23:C25"/>
    <mergeCell ref="D23:D24"/>
    <mergeCell ref="E23:E25"/>
    <mergeCell ref="F23:F25"/>
    <mergeCell ref="G23:G25"/>
    <mergeCell ref="H23:H25"/>
    <mergeCell ref="A17:A19"/>
    <mergeCell ref="B17:B19"/>
    <mergeCell ref="C17:C19"/>
    <mergeCell ref="D17:D18"/>
    <mergeCell ref="E17:E19"/>
    <mergeCell ref="F17:F19"/>
    <mergeCell ref="G17:G19"/>
    <mergeCell ref="H17:H19"/>
    <mergeCell ref="I17:I18"/>
    <mergeCell ref="A20:A22"/>
    <mergeCell ref="B20:B22"/>
    <mergeCell ref="C20:C22"/>
    <mergeCell ref="D20:D21"/>
    <mergeCell ref="E20:E22"/>
    <mergeCell ref="F20:F22"/>
    <mergeCell ref="G20:G22"/>
    <mergeCell ref="H20:H22"/>
    <mergeCell ref="I20:I21"/>
    <mergeCell ref="A11:A13"/>
    <mergeCell ref="B11:B13"/>
    <mergeCell ref="C11:C13"/>
    <mergeCell ref="D11:D12"/>
    <mergeCell ref="E11:E13"/>
    <mergeCell ref="F11:F13"/>
    <mergeCell ref="G11:G13"/>
    <mergeCell ref="H11:H13"/>
    <mergeCell ref="I11:I12"/>
    <mergeCell ref="A14:A16"/>
    <mergeCell ref="B14:B16"/>
    <mergeCell ref="C14:C16"/>
    <mergeCell ref="D14:D15"/>
    <mergeCell ref="E14:E16"/>
    <mergeCell ref="F14:F16"/>
    <mergeCell ref="G14:G16"/>
    <mergeCell ref="H14:H16"/>
    <mergeCell ref="I14:I15"/>
    <mergeCell ref="A8:A10"/>
    <mergeCell ref="B8:B10"/>
    <mergeCell ref="C8:C10"/>
    <mergeCell ref="D8:D9"/>
    <mergeCell ref="E8:E10"/>
    <mergeCell ref="F8:F10"/>
    <mergeCell ref="G8:G10"/>
    <mergeCell ref="H8:H10"/>
    <mergeCell ref="A6:A7"/>
    <mergeCell ref="B6:B7"/>
    <mergeCell ref="C6:C7"/>
    <mergeCell ref="E6:E7"/>
    <mergeCell ref="F6:F7"/>
    <mergeCell ref="G6:G7"/>
    <mergeCell ref="A4:A5"/>
    <mergeCell ref="B4:B5"/>
    <mergeCell ref="C4:C5"/>
    <mergeCell ref="E4:E5"/>
    <mergeCell ref="F4:F5"/>
    <mergeCell ref="G4:G5"/>
    <mergeCell ref="H4:H5"/>
    <mergeCell ref="J4:J5"/>
    <mergeCell ref="A2:A3"/>
    <mergeCell ref="B2:B3"/>
    <mergeCell ref="C2:C3"/>
    <mergeCell ref="E2:E3"/>
    <mergeCell ref="F2:F3"/>
    <mergeCell ref="G2:G3"/>
    <mergeCell ref="M6:M7"/>
    <mergeCell ref="M11:M13"/>
    <mergeCell ref="M14:M16"/>
    <mergeCell ref="M17:M19"/>
    <mergeCell ref="M20:M22"/>
    <mergeCell ref="M23:M25"/>
    <mergeCell ref="M4:M5"/>
    <mergeCell ref="H2:H3"/>
    <mergeCell ref="J2:J3"/>
    <mergeCell ref="M2:M3"/>
    <mergeCell ref="H6:H7"/>
    <mergeCell ref="J6:J7"/>
    <mergeCell ref="I8:I9"/>
    <mergeCell ref="J8:J10"/>
    <mergeCell ref="J11:J13"/>
    <mergeCell ref="L11:L13"/>
    <mergeCell ref="J14:J16"/>
    <mergeCell ref="L14:L15"/>
    <mergeCell ref="I23:I24"/>
    <mergeCell ref="J17:J19"/>
    <mergeCell ref="L17:L18"/>
    <mergeCell ref="J20:J22"/>
    <mergeCell ref="M8:M10"/>
    <mergeCell ref="J23:J25"/>
  </mergeCells>
  <pageMargins left="0.70866141732283472" right="0.70866141732283472" top="0.74803149606299213" bottom="0.74803149606299213" header="0.31496062992125984" footer="0.31496062992125984"/>
  <pageSetup paperSize="9" scale="65" fitToHeight="2" orientation="landscape" horizontalDpi="180" verticalDpi="180" r:id="rId1"/>
  <rowBreaks count="2" manualBreakCount="2">
    <brk id="10" max="16383" man="1"/>
    <brk id="2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Минздрав август-сентябрь 2025</vt:lpstr>
      <vt:lpstr>Минздрав сентябрь-октябрь</vt:lpstr>
      <vt:lpstr>Минздрав декабрь-январь 2026</vt:lpstr>
      <vt:lpstr>'Минздрав декабрь-январь 2026'!Область_печати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2026-04-10T09:41:10Z</dcterms:modified>
</cp:coreProperties>
</file>